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activeTab="1"/>
  </bookViews>
  <sheets>
    <sheet name="Додаток 1" sheetId="1" r:id="rId1"/>
    <sheet name="Додаток 2" sheetId="2" r:id="rId2"/>
  </sheets>
  <definedNames>
    <definedName name="_Toc188262779" localSheetId="0">'Додаток 1'!$A$2</definedName>
    <definedName name="_Toc188262780" localSheetId="1">'Додаток 2'!$A$1</definedName>
    <definedName name="rozdil_2_3" localSheetId="0">'Додаток 1'!$A$9</definedName>
  </definedNames>
  <calcPr calcId="152511"/>
</workbook>
</file>

<file path=xl/calcChain.xml><?xml version="1.0" encoding="utf-8"?>
<calcChain xmlns="http://schemas.openxmlformats.org/spreadsheetml/2006/main">
  <c r="G126" i="2" l="1"/>
  <c r="C126" i="2"/>
  <c r="K45" i="2" l="1"/>
  <c r="G241" i="2" l="1"/>
  <c r="I241" i="2" s="1"/>
  <c r="I243" i="2" s="1"/>
  <c r="G243" i="2" l="1"/>
  <c r="D241" i="2"/>
  <c r="F241" i="2" s="1"/>
  <c r="F243" i="2" s="1"/>
  <c r="J232" i="2"/>
  <c r="L232" i="2" s="1"/>
  <c r="D243" i="2" l="1"/>
  <c r="K180" i="2"/>
  <c r="H198" i="2" l="1"/>
  <c r="E198" i="2"/>
  <c r="J198" i="2" l="1"/>
  <c r="G198" i="2"/>
  <c r="B198" i="2"/>
  <c r="B197" i="2"/>
  <c r="B196" i="2"/>
  <c r="B194" i="2"/>
  <c r="B191" i="2"/>
  <c r="D190" i="2"/>
  <c r="B190" i="2"/>
  <c r="M180" i="2"/>
  <c r="B204" i="2" l="1"/>
  <c r="G190" i="2" l="1"/>
  <c r="J190" i="2"/>
  <c r="G191" i="2"/>
  <c r="J191" i="2"/>
  <c r="G192" i="2"/>
  <c r="J192" i="2"/>
  <c r="G193" i="2"/>
  <c r="J193" i="2"/>
  <c r="G194" i="2"/>
  <c r="J194" i="2"/>
  <c r="K91" i="2"/>
  <c r="K83" i="2" l="1"/>
  <c r="C118" i="2"/>
  <c r="E308" i="2"/>
  <c r="C315" i="2"/>
  <c r="C314" i="2"/>
  <c r="C313" i="2"/>
  <c r="C311" i="2"/>
  <c r="C310" i="2"/>
  <c r="F301" i="2"/>
  <c r="F213" i="2" l="1"/>
  <c r="D213" i="2" l="1"/>
  <c r="G121" i="2"/>
  <c r="G120" i="2"/>
  <c r="G119" i="2"/>
  <c r="G125" i="2"/>
  <c r="G124" i="2" l="1"/>
  <c r="G123" i="2"/>
  <c r="G122" i="2" l="1"/>
  <c r="G118" i="2" s="1"/>
  <c r="J233" i="2"/>
  <c r="L233" i="2"/>
  <c r="C307" i="2" l="1"/>
  <c r="D307" i="2" s="1"/>
  <c r="E307" i="2" s="1"/>
  <c r="F307" i="2" s="1"/>
  <c r="G307" i="2" s="1"/>
  <c r="H307" i="2" s="1"/>
  <c r="I307" i="2" s="1"/>
  <c r="H42" i="1"/>
  <c r="I42" i="1" s="1"/>
  <c r="C63" i="2"/>
  <c r="C80" i="2" l="1"/>
  <c r="G45" i="2"/>
  <c r="G150" i="2" l="1"/>
  <c r="G232" i="2" s="1"/>
  <c r="I232" i="2" s="1"/>
  <c r="G91" i="2"/>
  <c r="G83" i="2" s="1"/>
  <c r="C291" i="2" s="1"/>
  <c r="D41" i="1"/>
  <c r="E41" i="1" s="1"/>
  <c r="F41" i="1" s="1"/>
  <c r="G41" i="1" s="1"/>
  <c r="H41" i="1" s="1"/>
  <c r="I41" i="1" s="1"/>
  <c r="D32" i="1"/>
  <c r="E32" i="1" s="1"/>
  <c r="F32" i="1" s="1"/>
  <c r="G32" i="1" s="1"/>
  <c r="H32" i="1" s="1"/>
  <c r="I32" i="1" s="1"/>
  <c r="C286" i="2"/>
  <c r="D286" i="2" s="1"/>
  <c r="E286" i="2" s="1"/>
  <c r="F286" i="2" s="1"/>
  <c r="G286" i="2" s="1"/>
  <c r="H286" i="2" s="1"/>
  <c r="I286" i="2" s="1"/>
  <c r="J286" i="2" s="1"/>
  <c r="K286" i="2" s="1"/>
  <c r="L286" i="2" s="1"/>
  <c r="C264" i="2"/>
  <c r="D264" i="2" s="1"/>
  <c r="E264" i="2" s="1"/>
  <c r="F264" i="2" s="1"/>
  <c r="G264" i="2" s="1"/>
  <c r="H264" i="2" s="1"/>
  <c r="I264" i="2" s="1"/>
  <c r="J264" i="2" s="1"/>
  <c r="G233" i="2" l="1"/>
  <c r="I233" i="2" s="1"/>
  <c r="C249" i="2"/>
  <c r="D249" i="2" s="1"/>
  <c r="E249" i="2" s="1"/>
  <c r="F249" i="2" s="1"/>
  <c r="G249" i="2" s="1"/>
  <c r="H249" i="2" s="1"/>
  <c r="I249" i="2" s="1"/>
  <c r="J249" i="2" s="1"/>
  <c r="K249" i="2" s="1"/>
  <c r="L249" i="2" s="1"/>
  <c r="M249" i="2" s="1"/>
  <c r="N249" i="2" s="1"/>
  <c r="D240" i="2" l="1"/>
  <c r="E240" i="2" s="1"/>
  <c r="F240" i="2" s="1"/>
  <c r="G240" i="2" s="1"/>
  <c r="H240" i="2" s="1"/>
  <c r="I240" i="2" s="1"/>
  <c r="D231" i="2"/>
  <c r="D204" i="2"/>
  <c r="E204" i="2" s="1"/>
  <c r="F204" i="2" s="1"/>
  <c r="G204" i="2" s="1"/>
  <c r="H204" i="2" s="1"/>
  <c r="I204" i="2" s="1"/>
  <c r="J204" i="2" s="1"/>
  <c r="K204" i="2" s="1"/>
  <c r="L204" i="2" s="1"/>
  <c r="M204" i="2" s="1"/>
  <c r="J195" i="2"/>
  <c r="J197" i="2"/>
  <c r="G195" i="2"/>
  <c r="G197" i="2"/>
  <c r="F186" i="2"/>
  <c r="G186" i="2" s="1"/>
  <c r="H186" i="2" s="1"/>
  <c r="I186" i="2" s="1"/>
  <c r="J186" i="2" s="1"/>
  <c r="M176" i="2"/>
  <c r="M177" i="2"/>
  <c r="M179" i="2"/>
  <c r="M173" i="2"/>
  <c r="M174" i="2"/>
  <c r="M172" i="2"/>
  <c r="J173" i="2"/>
  <c r="J174" i="2"/>
  <c r="J176" i="2"/>
  <c r="J177" i="2"/>
  <c r="J179" i="2"/>
  <c r="J172" i="2"/>
  <c r="G173" i="2"/>
  <c r="G174" i="2"/>
  <c r="G176" i="2"/>
  <c r="G177" i="2"/>
  <c r="G179" i="2"/>
  <c r="G172" i="2"/>
  <c r="F168" i="2"/>
  <c r="G168" i="2" s="1"/>
  <c r="H168" i="2" s="1"/>
  <c r="I168" i="2" s="1"/>
  <c r="J168" i="2" s="1"/>
  <c r="K168" i="2" s="1"/>
  <c r="L168" i="2" s="1"/>
  <c r="M168" i="2" s="1"/>
  <c r="E231" i="2" l="1"/>
  <c r="F231" i="2" s="1"/>
  <c r="G231" i="2" s="1"/>
  <c r="H231" i="2" s="1"/>
  <c r="I231" i="2" s="1"/>
  <c r="J231" i="2" s="1"/>
  <c r="K231" i="2" s="1"/>
  <c r="L231" i="2" s="1"/>
  <c r="B139" i="2"/>
  <c r="C139" i="2" s="1"/>
  <c r="D139" i="2" s="1"/>
  <c r="E139" i="2" s="1"/>
  <c r="F139" i="2" s="1"/>
  <c r="G139" i="2" s="1"/>
  <c r="H139" i="2" s="1"/>
  <c r="I139" i="2" s="1"/>
  <c r="J139" i="2" s="1"/>
  <c r="B113" i="2"/>
  <c r="C113" i="2" s="1"/>
  <c r="D113" i="2" s="1"/>
  <c r="E113" i="2" s="1"/>
  <c r="F113" i="2" s="1"/>
  <c r="G113" i="2" s="1"/>
  <c r="H113" i="2" s="1"/>
  <c r="I113" i="2" s="1"/>
  <c r="J113" i="2" s="1"/>
  <c r="B103" i="2"/>
  <c r="C103" i="2" s="1"/>
  <c r="D103" i="2" s="1"/>
  <c r="E103" i="2" s="1"/>
  <c r="F103" i="2" s="1"/>
  <c r="G103" i="2" s="1"/>
  <c r="H103" i="2" s="1"/>
  <c r="I103" i="2" s="1"/>
  <c r="J103" i="2" s="1"/>
  <c r="K103" i="2" s="1"/>
  <c r="L103" i="2" s="1"/>
  <c r="M103" i="2" s="1"/>
  <c r="N103" i="2" s="1"/>
  <c r="B78" i="2"/>
  <c r="C78" i="2" s="1"/>
  <c r="D78" i="2" s="1"/>
  <c r="E78" i="2" s="1"/>
  <c r="F78" i="2" s="1"/>
  <c r="G78" i="2" s="1"/>
  <c r="H78" i="2" s="1"/>
  <c r="I78" i="2" s="1"/>
  <c r="J78" i="2" s="1"/>
  <c r="K78" i="2" s="1"/>
  <c r="L78" i="2" s="1"/>
  <c r="M78" i="2" s="1"/>
  <c r="N78" i="2" s="1"/>
  <c r="B61" i="2"/>
  <c r="C61" i="2" s="1"/>
  <c r="D61" i="2" s="1"/>
  <c r="E61" i="2" s="1"/>
  <c r="F61" i="2" s="1"/>
  <c r="G61" i="2" s="1"/>
  <c r="H61" i="2" s="1"/>
  <c r="I61" i="2" s="1"/>
  <c r="J61" i="2" s="1"/>
  <c r="C43" i="2"/>
  <c r="D43" i="2" s="1"/>
  <c r="E43" i="2" s="1"/>
  <c r="F43" i="2" s="1"/>
  <c r="G43" i="2" s="1"/>
  <c r="H43" i="2" s="1"/>
  <c r="I43" i="2" s="1"/>
  <c r="J43" i="2" s="1"/>
  <c r="K43" i="2" s="1"/>
  <c r="L43" i="2" s="1"/>
  <c r="M43" i="2" s="1"/>
  <c r="N43" i="2" s="1"/>
  <c r="D268" i="2" l="1"/>
  <c r="D267" i="2"/>
  <c r="I213" i="2" l="1"/>
  <c r="G308" i="2" l="1"/>
  <c r="G322" i="2" s="1"/>
  <c r="C300" i="2"/>
  <c r="G300" i="2" s="1"/>
  <c r="L95" i="2"/>
  <c r="D130" i="2" s="1"/>
  <c r="E130" i="2" l="1"/>
  <c r="H130" i="2" s="1"/>
  <c r="I130" i="2" s="1"/>
  <c r="F308" i="2"/>
  <c r="F322" i="2" s="1"/>
  <c r="E322" i="2"/>
  <c r="D321" i="2"/>
  <c r="L94" i="2"/>
  <c r="C317" i="2"/>
  <c r="C318" i="2"/>
  <c r="C319" i="2"/>
  <c r="C320" i="2"/>
  <c r="C321" i="2"/>
  <c r="B309" i="2" l="1"/>
  <c r="B310" i="2"/>
  <c r="B311" i="2"/>
  <c r="B312" i="2"/>
  <c r="B313" i="2"/>
  <c r="B314" i="2"/>
  <c r="B315" i="2"/>
  <c r="B316" i="2"/>
  <c r="B317" i="2"/>
  <c r="B318" i="2"/>
  <c r="B319" i="2"/>
  <c r="B320" i="2"/>
  <c r="B321" i="2"/>
  <c r="B115" i="2"/>
  <c r="B116" i="2"/>
  <c r="B117" i="2"/>
  <c r="B118" i="2"/>
  <c r="B119" i="2"/>
  <c r="B120" i="2"/>
  <c r="B121" i="2"/>
  <c r="B122" i="2"/>
  <c r="B123" i="2"/>
  <c r="B124" i="2"/>
  <c r="B125" i="2"/>
  <c r="B126" i="2"/>
  <c r="B127" i="2"/>
  <c r="B114" i="2"/>
  <c r="B308" i="2"/>
  <c r="A309" i="2"/>
  <c r="A310" i="2"/>
  <c r="A311" i="2"/>
  <c r="A312" i="2"/>
  <c r="A313" i="2"/>
  <c r="A314" i="2"/>
  <c r="A315" i="2"/>
  <c r="A316" i="2"/>
  <c r="A317" i="2"/>
  <c r="A318" i="2"/>
  <c r="A319" i="2"/>
  <c r="A320" i="2"/>
  <c r="A321" i="2"/>
  <c r="J126" i="2"/>
  <c r="F126" i="2"/>
  <c r="A127" i="2"/>
  <c r="A126" i="2"/>
  <c r="A308" i="2"/>
  <c r="F287" i="2"/>
  <c r="H289" i="2"/>
  <c r="H290" i="2"/>
  <c r="H292" i="2"/>
  <c r="H293" i="2"/>
  <c r="H294" i="2"/>
  <c r="H296" i="2"/>
  <c r="H297" i="2"/>
  <c r="H298" i="2"/>
  <c r="H299" i="2"/>
  <c r="D288" i="2"/>
  <c r="D292" i="2"/>
  <c r="D293" i="2"/>
  <c r="E293" i="2" s="1"/>
  <c r="D295" i="2"/>
  <c r="I295" i="2" s="1"/>
  <c r="J295" i="2" s="1"/>
  <c r="K295" i="2" s="1"/>
  <c r="C289" i="2"/>
  <c r="G289" i="2" s="1"/>
  <c r="C290" i="2"/>
  <c r="G290" i="2" s="1"/>
  <c r="C292" i="2"/>
  <c r="C293" i="2"/>
  <c r="C294" i="2"/>
  <c r="G294" i="2" s="1"/>
  <c r="C296" i="2"/>
  <c r="G296" i="2" s="1"/>
  <c r="C297" i="2"/>
  <c r="G297" i="2" s="1"/>
  <c r="C298" i="2"/>
  <c r="G298" i="2" s="1"/>
  <c r="C299" i="2"/>
  <c r="G299" i="2" s="1"/>
  <c r="I288" i="2" l="1"/>
  <c r="L290" i="2"/>
  <c r="G293" i="2"/>
  <c r="L297" i="2"/>
  <c r="L289" i="2"/>
  <c r="L298" i="2"/>
  <c r="L296" i="2"/>
  <c r="L293" i="2"/>
  <c r="L299" i="2"/>
  <c r="L294" i="2"/>
  <c r="E292" i="2"/>
  <c r="G292" i="2" s="1"/>
  <c r="B288" i="2"/>
  <c r="B289" i="2"/>
  <c r="B290" i="2"/>
  <c r="B291" i="2"/>
  <c r="B292" i="2"/>
  <c r="B293" i="2"/>
  <c r="B294" i="2"/>
  <c r="B295" i="2"/>
  <c r="B296" i="2"/>
  <c r="B297" i="2"/>
  <c r="B298" i="2"/>
  <c r="B299" i="2"/>
  <c r="B300" i="2"/>
  <c r="B287" i="2"/>
  <c r="A288" i="2"/>
  <c r="A289" i="2"/>
  <c r="A290" i="2"/>
  <c r="A291" i="2"/>
  <c r="A292" i="2"/>
  <c r="A293" i="2"/>
  <c r="A294" i="2"/>
  <c r="A295" i="2"/>
  <c r="A296" i="2"/>
  <c r="A297" i="2"/>
  <c r="A298" i="2"/>
  <c r="A300" i="2"/>
  <c r="A287" i="2"/>
  <c r="H272" i="2"/>
  <c r="H271" i="2"/>
  <c r="H270" i="2"/>
  <c r="G272" i="2"/>
  <c r="G271" i="2"/>
  <c r="G270" i="2"/>
  <c r="E269" i="2"/>
  <c r="F269" i="2"/>
  <c r="D270" i="2"/>
  <c r="D271" i="2"/>
  <c r="D272" i="2"/>
  <c r="D274" i="2"/>
  <c r="D275" i="2"/>
  <c r="D276" i="2"/>
  <c r="D277" i="2"/>
  <c r="C266" i="2"/>
  <c r="B266" i="2"/>
  <c r="B267" i="2"/>
  <c r="B268" i="2"/>
  <c r="B269" i="2"/>
  <c r="B270" i="2"/>
  <c r="B271" i="2"/>
  <c r="B272" i="2"/>
  <c r="B273" i="2"/>
  <c r="B274" i="2"/>
  <c r="B275" i="2"/>
  <c r="B276" i="2"/>
  <c r="B277" i="2"/>
  <c r="B278" i="2"/>
  <c r="B265" i="2"/>
  <c r="A266" i="2"/>
  <c r="A267" i="2"/>
  <c r="A268" i="2"/>
  <c r="A269" i="2"/>
  <c r="A270" i="2"/>
  <c r="A271" i="2"/>
  <c r="A272" i="2"/>
  <c r="A273" i="2"/>
  <c r="A274" i="2"/>
  <c r="A275" i="2"/>
  <c r="A276" i="2"/>
  <c r="A277" i="2"/>
  <c r="A278" i="2"/>
  <c r="A265" i="2"/>
  <c r="H129" i="2"/>
  <c r="H128" i="2" s="1"/>
  <c r="H160" i="2" s="1"/>
  <c r="H161" i="2" s="1"/>
  <c r="G128" i="2"/>
  <c r="D129" i="2"/>
  <c r="L93" i="2"/>
  <c r="L97" i="2" s="1"/>
  <c r="K80" i="2"/>
  <c r="H288" i="2" s="1"/>
  <c r="G80" i="2"/>
  <c r="D93" i="2"/>
  <c r="D266" i="2"/>
  <c r="C79" i="2"/>
  <c r="J130" i="2"/>
  <c r="J131" i="2"/>
  <c r="I129" i="2"/>
  <c r="I128" i="2" s="1"/>
  <c r="I132" i="2" s="1"/>
  <c r="J119" i="2"/>
  <c r="J120" i="2"/>
  <c r="J121" i="2"/>
  <c r="J123" i="2"/>
  <c r="J124" i="2"/>
  <c r="J125" i="2"/>
  <c r="J127" i="2"/>
  <c r="E129" i="2"/>
  <c r="E128" i="2" s="1"/>
  <c r="E132" i="2" s="1"/>
  <c r="F131" i="2"/>
  <c r="F119" i="2"/>
  <c r="F120" i="2"/>
  <c r="F121" i="2"/>
  <c r="F123" i="2"/>
  <c r="F124" i="2"/>
  <c r="F125" i="2"/>
  <c r="F127" i="2"/>
  <c r="N81" i="2"/>
  <c r="C116" i="2" s="1"/>
  <c r="N82" i="2"/>
  <c r="C117" i="2" s="1"/>
  <c r="F117" i="2" s="1"/>
  <c r="G117" i="2" s="1"/>
  <c r="J117" i="2" s="1"/>
  <c r="N84" i="2"/>
  <c r="N85" i="2"/>
  <c r="N86" i="2"/>
  <c r="N88" i="2"/>
  <c r="N89" i="2"/>
  <c r="N90" i="2"/>
  <c r="N91" i="2"/>
  <c r="N92" i="2"/>
  <c r="J96" i="2"/>
  <c r="G93" i="2"/>
  <c r="J81" i="2"/>
  <c r="J82" i="2"/>
  <c r="J84" i="2"/>
  <c r="J85" i="2"/>
  <c r="J86" i="2"/>
  <c r="J88" i="2"/>
  <c r="J89" i="2"/>
  <c r="J90" i="2"/>
  <c r="J91" i="2"/>
  <c r="J92" i="2"/>
  <c r="C93" i="2"/>
  <c r="F95" i="2"/>
  <c r="F96" i="2"/>
  <c r="F90" i="2"/>
  <c r="F81" i="2"/>
  <c r="F82" i="2"/>
  <c r="F84" i="2"/>
  <c r="F85" i="2"/>
  <c r="F86" i="2"/>
  <c r="F88" i="2"/>
  <c r="F89" i="2"/>
  <c r="F91" i="2"/>
  <c r="F92" i="2"/>
  <c r="C115" i="2" l="1"/>
  <c r="F115" i="2" s="1"/>
  <c r="J288" i="2"/>
  <c r="L288" i="2" s="1"/>
  <c r="C114" i="2"/>
  <c r="F116" i="2"/>
  <c r="G116" i="2" s="1"/>
  <c r="C309" i="2"/>
  <c r="C265" i="2"/>
  <c r="H269" i="2"/>
  <c r="H265" i="2" s="1"/>
  <c r="H279" i="2" s="1"/>
  <c r="E265" i="2"/>
  <c r="E279" i="2" s="1"/>
  <c r="D265" i="2"/>
  <c r="G79" i="2"/>
  <c r="C287" i="2" s="1"/>
  <c r="C312" i="2"/>
  <c r="C316" i="2"/>
  <c r="J276" i="2"/>
  <c r="D319" i="2"/>
  <c r="J274" i="2"/>
  <c r="D317" i="2"/>
  <c r="J272" i="2"/>
  <c r="D315" i="2"/>
  <c r="J270" i="2"/>
  <c r="D313" i="2"/>
  <c r="J268" i="2"/>
  <c r="D311" i="2"/>
  <c r="J266" i="2"/>
  <c r="D309" i="2"/>
  <c r="J277" i="2"/>
  <c r="D320" i="2"/>
  <c r="J275" i="2"/>
  <c r="D318" i="2"/>
  <c r="D273" i="2"/>
  <c r="J271" i="2"/>
  <c r="D314" i="2"/>
  <c r="J267" i="2"/>
  <c r="D310" i="2"/>
  <c r="F118" i="2"/>
  <c r="J80" i="2"/>
  <c r="C288" i="2"/>
  <c r="F265" i="2"/>
  <c r="D291" i="2"/>
  <c r="D301" i="2" s="1"/>
  <c r="C295" i="2"/>
  <c r="G295" i="2" s="1"/>
  <c r="K79" i="2"/>
  <c r="H287" i="2" s="1"/>
  <c r="H295" i="2"/>
  <c r="L295" i="2" s="1"/>
  <c r="G269" i="2"/>
  <c r="G265" i="2" s="1"/>
  <c r="G279" i="2" s="1"/>
  <c r="L292" i="2"/>
  <c r="J87" i="2"/>
  <c r="J122" i="2"/>
  <c r="L150" i="2"/>
  <c r="L151" i="2" s="1"/>
  <c r="L178" i="2" s="1"/>
  <c r="F130" i="2"/>
  <c r="E160" i="2"/>
  <c r="E161" i="2" s="1"/>
  <c r="I160" i="2"/>
  <c r="I161" i="2" s="1"/>
  <c r="I196" i="2" s="1"/>
  <c r="D97" i="2"/>
  <c r="D150" i="2"/>
  <c r="D151" i="2" s="1"/>
  <c r="F178" i="2" s="1"/>
  <c r="F87" i="2"/>
  <c r="F80" i="2"/>
  <c r="F122" i="2"/>
  <c r="J129" i="2"/>
  <c r="F129" i="2"/>
  <c r="D128" i="2"/>
  <c r="F128" i="2" s="1"/>
  <c r="N80" i="2"/>
  <c r="N87" i="2"/>
  <c r="M93" i="2"/>
  <c r="N95" i="2"/>
  <c r="H132" i="2"/>
  <c r="J128" i="2"/>
  <c r="E93" i="2"/>
  <c r="N96" i="2"/>
  <c r="F93" i="2"/>
  <c r="F94" i="2"/>
  <c r="C279" i="2" l="1"/>
  <c r="C308" i="2"/>
  <c r="K288" i="2"/>
  <c r="G115" i="2"/>
  <c r="J116" i="2"/>
  <c r="G288" i="2"/>
  <c r="C301" i="2"/>
  <c r="D279" i="2"/>
  <c r="J265" i="2"/>
  <c r="J279" i="2" s="1"/>
  <c r="D269" i="2"/>
  <c r="J269" i="2" s="1"/>
  <c r="C97" i="2"/>
  <c r="F97" i="2" s="1"/>
  <c r="C132" i="2"/>
  <c r="F83" i="2"/>
  <c r="J118" i="2"/>
  <c r="J273" i="2"/>
  <c r="D316" i="2"/>
  <c r="N79" i="2"/>
  <c r="N83" i="2"/>
  <c r="H291" i="2"/>
  <c r="H301" i="2" s="1"/>
  <c r="J83" i="2"/>
  <c r="F279" i="2"/>
  <c r="D287" i="2"/>
  <c r="E291" i="2"/>
  <c r="D132" i="2"/>
  <c r="D160" i="2"/>
  <c r="D161" i="2" s="1"/>
  <c r="F196" i="2" s="1"/>
  <c r="E97" i="2"/>
  <c r="E150" i="2"/>
  <c r="E151" i="2" s="1"/>
  <c r="M97" i="2"/>
  <c r="M150" i="2"/>
  <c r="M151" i="2" s="1"/>
  <c r="F79" i="2"/>
  <c r="C150" i="2"/>
  <c r="F150" i="2" s="1"/>
  <c r="K97" i="2"/>
  <c r="N97" i="2" s="1"/>
  <c r="K150" i="2"/>
  <c r="N94" i="2"/>
  <c r="E287" i="2" l="1"/>
  <c r="I287" i="2" s="1"/>
  <c r="E301" i="2"/>
  <c r="J115" i="2"/>
  <c r="G114" i="2"/>
  <c r="D312" i="2"/>
  <c r="D308" i="2"/>
  <c r="D322" i="2" s="1"/>
  <c r="C322" i="2"/>
  <c r="F132" i="2"/>
  <c r="F114" i="2"/>
  <c r="C160" i="2"/>
  <c r="F160" i="2" s="1"/>
  <c r="G151" i="2"/>
  <c r="H178" i="2" s="1"/>
  <c r="G97" i="2"/>
  <c r="J79" i="2"/>
  <c r="I291" i="2"/>
  <c r="G291" i="2"/>
  <c r="G301" i="2" s="1"/>
  <c r="K151" i="2"/>
  <c r="K178" i="2" s="1"/>
  <c r="N150" i="2"/>
  <c r="C151" i="2"/>
  <c r="N93" i="2"/>
  <c r="I43" i="1"/>
  <c r="H68" i="2" s="1"/>
  <c r="G43" i="1"/>
  <c r="E43" i="1"/>
  <c r="D50" i="2" s="1"/>
  <c r="E50" i="2" s="1"/>
  <c r="H43" i="1"/>
  <c r="D68" i="2" s="1"/>
  <c r="M178" i="2" l="1"/>
  <c r="J291" i="2"/>
  <c r="I301" i="2"/>
  <c r="N151" i="2"/>
  <c r="G160" i="2"/>
  <c r="J114" i="2"/>
  <c r="G132" i="2"/>
  <c r="J132" i="2" s="1"/>
  <c r="F151" i="2"/>
  <c r="E178" i="2"/>
  <c r="G178" i="2" s="1"/>
  <c r="L291" i="2"/>
  <c r="L301" i="2" s="1"/>
  <c r="C161" i="2"/>
  <c r="E196" i="2" s="1"/>
  <c r="J287" i="2"/>
  <c r="G287" i="2"/>
  <c r="F50" i="2"/>
  <c r="E54" i="2"/>
  <c r="D54" i="2"/>
  <c r="H70" i="2"/>
  <c r="I68" i="2"/>
  <c r="D70" i="2"/>
  <c r="E68" i="2"/>
  <c r="L54" i="2"/>
  <c r="N50" i="2"/>
  <c r="M50" i="2"/>
  <c r="M54" i="2" s="1"/>
  <c r="K291" i="2" l="1"/>
  <c r="K301" i="2" s="1"/>
  <c r="J301" i="2"/>
  <c r="G161" i="2"/>
  <c r="H196" i="2" s="1"/>
  <c r="J160" i="2"/>
  <c r="F161" i="2"/>
  <c r="G196" i="2"/>
  <c r="K287" i="2"/>
  <c r="L287" i="2"/>
  <c r="H34" i="1"/>
  <c r="I34" i="1"/>
  <c r="G63" i="2"/>
  <c r="G34" i="1"/>
  <c r="H94" i="2"/>
  <c r="H95" i="2" s="1"/>
  <c r="F43" i="1"/>
  <c r="H50" i="2" s="1"/>
  <c r="F68" i="2"/>
  <c r="E70" i="2"/>
  <c r="J68" i="2"/>
  <c r="I70" i="2"/>
  <c r="J161" i="2" l="1"/>
  <c r="J196" i="2"/>
  <c r="I95" i="2"/>
  <c r="J95" i="2"/>
  <c r="F34" i="1"/>
  <c r="H93" i="2"/>
  <c r="H150" i="2" s="1"/>
  <c r="I94" i="2"/>
  <c r="J94" i="2"/>
  <c r="E34" i="1"/>
  <c r="C45" i="2"/>
  <c r="I50" i="2"/>
  <c r="H54" i="2"/>
  <c r="N45" i="2"/>
  <c r="K54" i="2"/>
  <c r="N54" i="2" s="1"/>
  <c r="J63" i="2"/>
  <c r="G70" i="2"/>
  <c r="J70" i="2" s="1"/>
  <c r="C70" i="2"/>
  <c r="F70" i="2" s="1"/>
  <c r="F63" i="2"/>
  <c r="H151" i="2" l="1"/>
  <c r="J150" i="2"/>
  <c r="F45" i="2"/>
  <c r="C54" i="2"/>
  <c r="F54" i="2" s="1"/>
  <c r="I93" i="2"/>
  <c r="J93" i="2"/>
  <c r="H97" i="2"/>
  <c r="J97" i="2" s="1"/>
  <c r="I54" i="2"/>
  <c r="J50" i="2"/>
  <c r="J45" i="2"/>
  <c r="G54" i="2"/>
  <c r="J54" i="2" s="1"/>
  <c r="J151" i="2" l="1"/>
  <c r="I178" i="2"/>
  <c r="J178" i="2" s="1"/>
  <c r="I97" i="2"/>
  <c r="I150" i="2"/>
  <c r="I151" i="2" s="1"/>
</calcChain>
</file>

<file path=xl/sharedStrings.xml><?xml version="1.0" encoding="utf-8"?>
<sst xmlns="http://schemas.openxmlformats.org/spreadsheetml/2006/main" count="668" uniqueCount="237">
  <si>
    <t>Найменування</t>
  </si>
  <si>
    <t>Відповідальний виконавець</t>
  </si>
  <si>
    <t>(звіт)</t>
  </si>
  <si>
    <t>(проект)</t>
  </si>
  <si>
    <t>(прогноз)</t>
  </si>
  <si>
    <t>…</t>
  </si>
  <si>
    <t>ВСЬОГО</t>
  </si>
  <si>
    <t>(підпис)</t>
  </si>
  <si>
    <t>(ініціали та прізвище)</t>
  </si>
  <si>
    <t xml:space="preserve">    (затверджено)</t>
  </si>
  <si>
    <t>(затверджено)</t>
  </si>
  <si>
    <t xml:space="preserve">Заступник директора департаменту - начальник  бюджетного відділу  департаменту фінансів міської ради  </t>
  </si>
  <si>
    <t>Антоніна Лесь</t>
  </si>
  <si>
    <t>Код</t>
  </si>
  <si>
    <t>загальний</t>
  </si>
  <si>
    <t>фонд</t>
  </si>
  <si>
    <t>спеціаль-ний фонд</t>
  </si>
  <si>
    <t>у т.ч. бюджет розвитку</t>
  </si>
  <si>
    <t>разом</t>
  </si>
  <si>
    <t>Надходження із загального фонду бюджету</t>
  </si>
  <si>
    <t>Х</t>
  </si>
  <si>
    <t>Власні надходження бюджетних установ</t>
  </si>
  <si>
    <t>Інші надходження спеціального фонду</t>
  </si>
  <si>
    <t>Запозичення</t>
  </si>
  <si>
    <t>Кошти, що передаються із загального фонду до спеціального фонду (бюджету розвитку)</t>
  </si>
  <si>
    <t>спеціальний фонд</t>
  </si>
  <si>
    <t>(3+4)</t>
  </si>
  <si>
    <t>(7+8)</t>
  </si>
  <si>
    <t>(11+12)</t>
  </si>
  <si>
    <t>8. Результативні показники бюджетної програми</t>
  </si>
  <si>
    <t xml:space="preserve"> </t>
  </si>
  <si>
    <t>Показники</t>
  </si>
  <si>
    <t>Одиниця виміру</t>
  </si>
  <si>
    <t>Джерело інформації</t>
  </si>
  <si>
    <t>загальний фонд</t>
  </si>
  <si>
    <t>затрат</t>
  </si>
  <si>
    <t>продукту</t>
  </si>
  <si>
    <t>ефективності</t>
  </si>
  <si>
    <t>якості</t>
  </si>
  <si>
    <t>9. Структура видатків на оплату праці</t>
  </si>
  <si>
    <t>спеціальний</t>
  </si>
  <si>
    <t>10. Чисельність зайнятих у бюджетних установах</t>
  </si>
  <si>
    <t>Категорії працівників</t>
  </si>
  <si>
    <t>затвер-джено</t>
  </si>
  <si>
    <t>фактично зайняті</t>
  </si>
  <si>
    <t>№ з/п</t>
  </si>
  <si>
    <t>Коли та яким документом затверджена</t>
  </si>
  <si>
    <t xml:space="preserve"> фонд</t>
  </si>
  <si>
    <t>Затверджено з урахуванням змін</t>
  </si>
  <si>
    <t>Касові видатки/ надання кредитів</t>
  </si>
  <si>
    <t>Погашено кредиторську заборгованість за рахунок коштів</t>
  </si>
  <si>
    <t>загального фонду</t>
  </si>
  <si>
    <t>спеціального фонду</t>
  </si>
  <si>
    <t>затверджені призначення</t>
  </si>
  <si>
    <t>планується погасити кредиторську заборгованість за рахунок коштів</t>
  </si>
  <si>
    <t>очікуваний обсяг взяття поточних зобов’язань</t>
  </si>
  <si>
    <t>граничний обсяг</t>
  </si>
  <si>
    <t>Причини виникнення заборгованості</t>
  </si>
  <si>
    <t>Вжиті заходи щодо погашення заборгованості</t>
  </si>
  <si>
    <t>Поточні видатки</t>
  </si>
  <si>
    <t>Оплата праці і нарахування на заробітну плату</t>
  </si>
  <si>
    <t>Оплата праці</t>
  </si>
  <si>
    <t>Нарахування на заробітну плату</t>
  </si>
  <si>
    <t>Використання товарів і послуг</t>
  </si>
  <si>
    <t>Предмети, матеріали, обладнання та інвентар</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</si>
  <si>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</si>
  <si>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</si>
  <si>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</si>
  <si>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</si>
  <si>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</si>
  <si>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</si>
  <si>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Окремі заходи по реалізації державних (регіональних) програм, не віднесені до заходів розвитку</t>
  </si>
  <si>
    <t>Капітальні видатки</t>
  </si>
  <si>
    <t>Придбання основного капіталу</t>
  </si>
  <si>
    <t>Придбання обладнання і предметів довгострокового користування</t>
  </si>
  <si>
    <t>Капітальний ремонт інших об'єктів</t>
  </si>
  <si>
    <t>затверджено</t>
  </si>
  <si>
    <t>Інші поточні видатки</t>
  </si>
  <si>
    <t>Головний бухгалтр</t>
  </si>
  <si>
    <t>Н.І. Кочеткова</t>
  </si>
  <si>
    <t>завдання</t>
  </si>
  <si>
    <t>Інший персонал</t>
  </si>
  <si>
    <t>од.</t>
  </si>
  <si>
    <t>штатний розпис</t>
  </si>
  <si>
    <t>Головний бухгалтер</t>
  </si>
  <si>
    <r>
      <t>1.     Департамент міського господарства  Вінницької міської ради</t>
    </r>
    <r>
      <rPr>
        <sz val="12"/>
        <color theme="1"/>
        <rFont val="Times New Roman"/>
        <family val="1"/>
        <charset val="204"/>
      </rPr>
      <t xml:space="preserve"> </t>
    </r>
    <r>
      <rPr>
        <b/>
        <sz val="12"/>
        <color theme="1"/>
        <rFont val="Times New Roman"/>
        <family val="1"/>
        <charset val="204"/>
      </rPr>
      <t xml:space="preserve"> </t>
    </r>
  </si>
  <si>
    <t>(грн)</t>
  </si>
  <si>
    <t>Повернення кредитів до бюджету</t>
  </si>
  <si>
    <t>Код Економічної класифікації видатків бюджету</t>
  </si>
  <si>
    <t>N з/п</t>
  </si>
  <si>
    <t>( грн)</t>
  </si>
  <si>
    <t>N
з/п</t>
  </si>
  <si>
    <t>разом
(5 + 6)</t>
  </si>
  <si>
    <t>разом (8+9)</t>
  </si>
  <si>
    <t>разом (11+12)</t>
  </si>
  <si>
    <t>разом (5+6)</t>
  </si>
  <si>
    <t>Найменування місцевої/регіональної програми</t>
  </si>
  <si>
    <t>разом (4+5)</t>
  </si>
  <si>
    <t>разом (7+8)</t>
  </si>
  <si>
    <t>разом (10+11)</t>
  </si>
  <si>
    <t>Наймену-
вання об'єкта відпо-
відно до проектно-
кошто-
рисної докумен-
тації</t>
  </si>
  <si>
    <t>Загальна вартість об'єкта</t>
  </si>
  <si>
    <t>рівень будівельної готовності об'єкта на кінець бюджетного періоду, %</t>
  </si>
  <si>
    <t>Строк реалі-
зації об'єкта (рік початку і завер-
шення)</t>
  </si>
  <si>
    <t>спеціальний фонд
(бюджет розвитку)</t>
  </si>
  <si>
    <t>Зміна кредиторської заборгованості
(6 - 5)</t>
  </si>
  <si>
    <t>Бюджетні зобов’язання (4 + 6)</t>
  </si>
  <si>
    <t>(3–5)</t>
  </si>
  <si>
    <t>_____________________</t>
  </si>
  <si>
    <t>____________________</t>
  </si>
  <si>
    <t>( грн.)</t>
  </si>
  <si>
    <t>Код Програмної класифікації видатків та кредитування місцевих бюджетів</t>
  </si>
  <si>
    <t>Найменування бюджетної програми/підпрограми згідно з Типовою програмною класифікацією видатків та кредитування місцевих бюджетів</t>
  </si>
  <si>
    <t>Код Функціональної класифікації видатків та кредитування бюджету</t>
  </si>
  <si>
    <t>2021 рік</t>
  </si>
  <si>
    <t>Департамент міського господарства</t>
  </si>
  <si>
    <t>1</t>
  </si>
  <si>
    <t>(найменування відповідального виконавця )                                                                                                                            (код Типової відомчої класифікації видатків та кредитування місцевих бюджетів)</t>
  </si>
  <si>
    <t>Залишки коштів на рахунках на початок періоду</t>
  </si>
  <si>
    <t xml:space="preserve">Залишки коштів на рахунках на кінець періоду </t>
  </si>
  <si>
    <t xml:space="preserve">2022 рік </t>
  </si>
  <si>
    <t>2022 рік</t>
  </si>
  <si>
    <t>Підвищення кваліфікації депутатів місцевих рад та посадових осіб місцевого самоврядування</t>
  </si>
  <si>
    <t>грн.</t>
  </si>
  <si>
    <t xml:space="preserve">ВСЬОГО </t>
  </si>
  <si>
    <t>Видатки виділені у відповідних роках дозволять провести  навчання працівників для удосконалення кваліфікаційних знань та навиків, що підвищить рівень якості роботи працівників на законодавчому та технічному рівні. Це стимулюватиме працівників до виконання обов'язків покладених на департамент у відповідності до Положення по департаменту.</t>
  </si>
  <si>
    <t xml:space="preserve"> Обов’язкові виплати -всього</t>
  </si>
  <si>
    <t>в т. ч. матеріальна допомога, що носить обов'язковий характер</t>
  </si>
  <si>
    <t xml:space="preserve"> Стимулюючі доплати та надбавки</t>
  </si>
  <si>
    <t>Премії</t>
  </si>
  <si>
    <t xml:space="preserve"> Матеріальна допомога необов'язкового характера</t>
  </si>
  <si>
    <t>Всього фонд оплати праці</t>
  </si>
  <si>
    <t>в тому числі оплата праці штатних одиниць за загальним фондом, що враховані також у спеціальному фонді</t>
  </si>
  <si>
    <t>(найменування головного розпорядника коштів  бюджету)                                                                            (код Типової відомчої класифікації видатків та кредитування місцевих бюджетів)</t>
  </si>
  <si>
    <r>
      <t>5.</t>
    </r>
    <r>
      <rPr>
        <b/>
        <sz val="7"/>
        <color theme="1"/>
        <rFont val="Times New Roman"/>
        <family val="1"/>
        <charset val="204"/>
      </rPr>
      <t xml:space="preserve">      </t>
    </r>
    <r>
      <rPr>
        <b/>
        <sz val="12"/>
        <color theme="1"/>
        <rFont val="Times New Roman"/>
        <family val="1"/>
        <charset val="204"/>
      </rPr>
      <t>Надходження для виконання бюджетної програми:</t>
    </r>
  </si>
  <si>
    <t>Код класифікації кредитування бюджету</t>
  </si>
  <si>
    <t>Код Економічної класифікації видатків бюджету / код класифікації кредитування бюджету</t>
  </si>
  <si>
    <t xml:space="preserve">Забезпечення підвищення кваліфікації депутатів місцевих рад та посадових осіб місцевого самоврядування </t>
  </si>
  <si>
    <t>кількість установ</t>
  </si>
  <si>
    <t>мережа штатів і континентів</t>
  </si>
  <si>
    <t>середньорічна кількість посадових осоіб, які пройдуть перепілготовку та підвищення кваліфікації</t>
  </si>
  <si>
    <t xml:space="preserve">витрати на одну посадову особу, що  підвищить  кваліфікацію </t>
  </si>
  <si>
    <t>відсоток фахівців, які отримають відповідний документ про освіту</t>
  </si>
  <si>
    <t>%</t>
  </si>
  <si>
    <t>план</t>
  </si>
  <si>
    <t>розрахункок</t>
  </si>
  <si>
    <t>затверджується щорічно рішенням міської ради</t>
  </si>
  <si>
    <t>ДОДАТОК 2</t>
  </si>
  <si>
    <t xml:space="preserve">               (найменування головного розпорядника коштів міського бюджету)                            (код Типової відомчої класифікації видатків та кредитування місцевих бюджетів)</t>
  </si>
  <si>
    <t>03363988</t>
  </si>
  <si>
    <t>(код ЄДРПОУ)</t>
  </si>
  <si>
    <t>3.</t>
  </si>
  <si>
    <t>02536000000</t>
  </si>
  <si>
    <t>(код Програмної класифікації видатків та кредитування місцевих бюджетів)</t>
  </si>
  <si>
    <t>(код Типової програмної класифікацією видатків та кредитування місцевого бюджету)</t>
  </si>
  <si>
    <t>(код Функціональної  класифікації видатків та кредитування  бюджету)</t>
  </si>
  <si>
    <t xml:space="preserve"> (найменування бюджетної програми згідно з Типовою програмною класифікацією видатків та кредитування місцевого бюджету)     </t>
  </si>
  <si>
    <t>(код бюджету)</t>
  </si>
  <si>
    <t>ДОДАТОК 1</t>
  </si>
  <si>
    <t>0170</t>
  </si>
  <si>
    <t>0131</t>
  </si>
  <si>
    <t xml:space="preserve"> Підвищення кваліфікації депутатів місцевих рад та посадових осіб місцевого самоврядування   </t>
  </si>
  <si>
    <r>
      <t>c.</t>
    </r>
    <r>
      <rPr>
        <b/>
        <sz val="7"/>
        <color theme="1"/>
        <rFont val="Times New Roman"/>
        <family val="1"/>
        <charset val="204"/>
      </rPr>
      <t xml:space="preserve">   </t>
    </r>
    <r>
      <rPr>
        <b/>
        <sz val="12"/>
        <color theme="1"/>
        <rFont val="Times New Roman"/>
        <family val="1"/>
        <charset val="204"/>
      </rPr>
      <t>підстави реалізації бюджетної програми</t>
    </r>
  </si>
  <si>
    <r>
      <t xml:space="preserve">b. завдання бюджетної програми- </t>
    </r>
    <r>
      <rPr>
        <b/>
        <i/>
        <sz val="12"/>
        <color theme="1"/>
        <rFont val="Times New Roman"/>
        <family val="1"/>
        <charset val="204"/>
      </rPr>
      <t>Забезпечення підвищення кваліфікації депутатів місцевих рад та посадових осіб місцевого самоврядування ;</t>
    </r>
  </si>
  <si>
    <t>2023 рік</t>
  </si>
  <si>
    <t xml:space="preserve">Задоволення потреб органів місцевого самоврядування у високопрофесійних фахівцях і забезпечення умов для підвищення рівня професійної компетентності учасників професійного навчання.
</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</si>
  <si>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</si>
  <si>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Найменування показника результату</t>
  </si>
  <si>
    <t>2023 рік (прогноз)</t>
  </si>
  <si>
    <t>В.Ю. Місецький</t>
  </si>
  <si>
    <t>6.Витрати за кодами Економічної класифікації видатків / класифікації кредитування бюджету:</t>
  </si>
  <si>
    <t>7. Витрати за напрямами використання бюджетних коштів</t>
  </si>
  <si>
    <t xml:space="preserve">2023 рік </t>
  </si>
  <si>
    <t>11.Місцеві/регіональні програми, які виконуються в межах бюджетної програми</t>
  </si>
  <si>
    <t>Кредиторська заборгованість на 01.01.2020</t>
  </si>
  <si>
    <t>очікуваний обсяг взяття поточних зобов'язань
(8 - 10)</t>
  </si>
  <si>
    <t>Дебіторська заборгованість на 01.01.2020</t>
  </si>
  <si>
    <t>В. Ю. Місецький</t>
  </si>
  <si>
    <t xml:space="preserve">до Інструкції з підготовки бюджетних запитів за програмно - цільовим методом головними розпорядниками бюджетних коштів до проекту бюджету Вінницької міської об’єднаної територіальної громади на 2022 рік 
</t>
  </si>
  <si>
    <t>Бюджетний запит на 2022 – 2024 роки індивідуальний, Форма 2022-2</t>
  </si>
  <si>
    <r>
      <t>4.</t>
    </r>
    <r>
      <rPr>
        <b/>
        <sz val="7"/>
        <color theme="1"/>
        <rFont val="Times New Roman"/>
        <family val="1"/>
        <charset val="204"/>
      </rPr>
      <t xml:space="preserve">      </t>
    </r>
    <r>
      <rPr>
        <b/>
        <sz val="12"/>
        <color theme="1"/>
        <rFont val="Times New Roman"/>
        <family val="1"/>
        <charset val="204"/>
      </rPr>
      <t>Мета та завдання бюджетної програми на 2022 - 2024 роки :</t>
    </r>
  </si>
  <si>
    <r>
      <rPr>
        <b/>
        <sz val="7"/>
        <color theme="1"/>
        <rFont val="Times New Roman"/>
        <family val="1"/>
        <charset val="204"/>
      </rPr>
      <t xml:space="preserve">а.   </t>
    </r>
    <r>
      <rPr>
        <b/>
        <sz val="12"/>
        <color theme="1"/>
        <rFont val="Times New Roman"/>
        <family val="1"/>
        <charset val="204"/>
      </rPr>
      <t>надходження для виконання бюджетної програми у 2020 - 2022 роках</t>
    </r>
  </si>
  <si>
    <t>2020 рік (звіт)</t>
  </si>
  <si>
    <t>2021 рік (затверджено)</t>
  </si>
  <si>
    <t>2022 рік (проект)</t>
  </si>
  <si>
    <r>
      <t>b.</t>
    </r>
    <r>
      <rPr>
        <b/>
        <sz val="7"/>
        <color theme="1"/>
        <rFont val="Times New Roman"/>
        <family val="1"/>
        <charset val="204"/>
      </rPr>
      <t xml:space="preserve">   </t>
    </r>
    <r>
      <rPr>
        <b/>
        <sz val="12"/>
        <color theme="1"/>
        <rFont val="Times New Roman"/>
        <family val="1"/>
        <charset val="204"/>
      </rPr>
      <t>надходження для виконання бюджетної програми у 2023 - 2024 роках</t>
    </r>
  </si>
  <si>
    <t>2024 рік (прогноз)</t>
  </si>
  <si>
    <t>1) видатки за кодами Економічної класифікації видатків бюджету у 2020- 2022 роках</t>
  </si>
  <si>
    <t>2) надання кредитів за кодами Класифікації кредитування бюджету у 2020 - 2022 роках</t>
  </si>
  <si>
    <t>3)видатки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</si>
  <si>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</si>
  <si>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1) витрати за напрямами використання бюджетних коштів у 2020 - 2022 роках</t>
  </si>
  <si>
    <t>2020рік (звіт)</t>
  </si>
  <si>
    <t>2) витрати за напрямами використання бюджетних коштів у 2023 - 2024 роках</t>
  </si>
  <si>
    <t>1) результативні показники бюджетної програми у 2020 - 2022 роках</t>
  </si>
  <si>
    <t>2) результативні показники бюджетної програми у 2023 - 2024 роках</t>
  </si>
  <si>
    <t>2021 рік (план)</t>
  </si>
  <si>
    <t xml:space="preserve">2024 рік </t>
  </si>
  <si>
    <t>1) місцеві/регіональні програми, які виконуються в межах бюджетної програми у 2020 - 2022 роках</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</si>
  <si>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</si>
  <si>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</si>
  <si>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на 2022 - 2024 роки.</t>
  </si>
  <si>
    <t>14. Бюджетні зобов’язання у 2020 - 2022 роках</t>
  </si>
  <si>
    <t>1) кредиторська заборгованість місцевого бюджету у 2020 (звітному) році</t>
  </si>
  <si>
    <t>Кредиторська заборгованість на 01.01.2021</t>
  </si>
  <si>
    <t xml:space="preserve">2) кредиторська заборгованість бюджету Вінницької міської  територіальної громади у 2021 - 2022 (поточному та плановому) роках </t>
  </si>
  <si>
    <t>кредиторська заборгованість на 01.01.2021</t>
  </si>
  <si>
    <t>можлива кредиторська заборгованість на 01.01.2022
(4 - 5 - 6)</t>
  </si>
  <si>
    <t xml:space="preserve">3) дебіторська заборгованість у 2020 - 2022 (звітному та поточному) роках                                                                               </t>
  </si>
  <si>
    <t>Дебіторська заборгованість на 01.01.2021</t>
  </si>
  <si>
    <t>Очікувана дебіторська заборгованість на 01.01.2022</t>
  </si>
  <si>
    <t>4) аналіз управління бюджетними зобов'язаннями та пропозиції щодо упорядкування бюджетних зобов'язань у 2022 році.</t>
  </si>
  <si>
    <t>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унаслідок використання коштів спеціального фонду бюджету у 2020 році, та очікувані результати у 2021 році.</t>
  </si>
  <si>
    <t>Директор  департаменту</t>
  </si>
  <si>
    <t>Бюджетний запит на 2022 – 2024 роки загальний (Форма 2022-1)</t>
  </si>
  <si>
    <t>4. Розподіл граничного обсягу видатків бюджету та надання кредиту з бюджету загального фонду місцевого бюджету на  2022 - 2024 роки за бюджетними програмами:</t>
  </si>
  <si>
    <t xml:space="preserve">       2020 рік</t>
  </si>
  <si>
    <t xml:space="preserve">         2021 рік </t>
  </si>
  <si>
    <t>2022рік</t>
  </si>
  <si>
    <t>2024 рік</t>
  </si>
  <si>
    <t>Номер цілі державної політики</t>
  </si>
  <si>
    <t>5. Розподіл граничного обсягу видатків бюджету та надання кредиту з бюджету спеціального фонду місцевого бюджету на  2022 - 2024 роки за бюджетними програмами:</t>
  </si>
  <si>
    <t>Директор департаменту</t>
  </si>
  <si>
    <t>___________________</t>
  </si>
  <si>
    <t>відс.</t>
  </si>
  <si>
    <t>Грн.</t>
  </si>
  <si>
    <t xml:space="preserve">до Інструкції з підготовки бюджетних запитів за програмно - цільовим методом головними розпорядниками бюджетних коштів до проекту бюджету Вінницької міської  територіальної громади на 2022 рік 
</t>
  </si>
  <si>
    <r>
      <t>а.</t>
    </r>
    <r>
      <rPr>
        <b/>
        <sz val="7"/>
        <color theme="1"/>
        <rFont val="Times New Roman"/>
        <family val="1"/>
        <charset val="204"/>
      </rPr>
      <t>  </t>
    </r>
    <r>
      <rPr>
        <b/>
        <sz val="12"/>
        <color theme="1"/>
        <rFont val="Times New Roman"/>
        <family val="1"/>
        <charset val="204"/>
      </rPr>
      <t xml:space="preserve"> мета бюджетної програми, строки її реалізації - </t>
    </r>
    <r>
      <rPr>
        <b/>
        <i/>
        <sz val="12"/>
        <color theme="1"/>
        <rFont val="Times New Roman"/>
        <family val="1"/>
        <charset val="204"/>
      </rPr>
      <t>Підвищення кваліфікації працівників департаменту  міського господарства відповідно до вимог чинного законодавства з метою вдосконалення та  підвищення фахового рівня знань , 2022-2024;</t>
    </r>
  </si>
  <si>
    <t xml:space="preserve"> Бюджетний Кодекс України, Закон України Про Державний бюджет України на відповідний рік, Закон України «Про місцеве самоврядування в Україні», Постанова КМУ від 06.02.2019 №106 "Про затвердження Положення про систему професійного навчання державних службовців, голів місцевих державних адміністрацій, їх перших заступників та заступників, посадових осіб місцевого самоврядування та депутатів місцевих рад", Наказ Міністерства фінансів України від  20.09.2017 року № 793 "Про затвердження складових програмної класифікації видатків та кредитування місцевих бюджетів ", зі змінами;  наказ МФУ від 01.10.2010р. №1147 «Типовий перелік бюджетних програм та результативних показників їх виконання для місцевих бюджетів у галузі «Державне управління» (зі змінами); наказ МФУ  від 17.07.2015р.№648 "Про затвердження типових форм бюджетних запитів для формування місцевих бюджетів", зі змінами; Програма економічного і соціального розвитку Вінницької міської  територіальної громади на відповідний рік; рішення міської ради  "Про  бюджет Вінницької міської територіальної громади на відповідний рік", наказ МФУ від 26.08.14 № 836 "Про деякі питання запровадження програмно-цільового методу складання та виконання місцевих бюджетів" зі змінами.           </t>
  </si>
  <si>
    <t>середньорічна штатна чисельність</t>
  </si>
  <si>
    <t>Програма економічного і соціального розвитку Вінницької міської  територіальної громади на відповідний рік</t>
  </si>
  <si>
    <r>
      <t xml:space="preserve">2. Мета діяльності головного розпорядника коштів місцевого бюджету - </t>
    </r>
    <r>
      <rPr>
        <b/>
        <i/>
        <sz val="12"/>
        <color theme="1"/>
        <rFont val="Times New Roman"/>
        <family val="1"/>
        <charset val="204"/>
      </rPr>
      <t>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житлово-комунального господарства, енергетики, транспорту , зв'язку</t>
    </r>
  </si>
  <si>
    <t>середньорічна штатна чисельність посадових осіб місцевого самоврядування</t>
  </si>
  <si>
    <t xml:space="preserve"> (1) (3)  </t>
  </si>
  <si>
    <r>
      <t xml:space="preserve">2.     Департамент міського господарства  Вінницької міської ради___________________________ </t>
    </r>
    <r>
      <rPr>
        <sz val="12"/>
        <color theme="1"/>
        <rFont val="Times New Roman"/>
        <family val="1"/>
        <charset val="204"/>
      </rPr>
      <t>(_1_) (_3_) (_1_)</t>
    </r>
  </si>
  <si>
    <r>
      <t xml:space="preserve">1. Департамент міського господарства   Вінницької міської ради                                                </t>
    </r>
    <r>
      <rPr>
        <sz val="12"/>
        <color theme="1"/>
        <rFont val="Times New Roman"/>
        <family val="1"/>
        <charset val="204"/>
      </rPr>
      <t xml:space="preserve">(1) (3) </t>
    </r>
    <r>
      <rPr>
        <b/>
        <sz val="12"/>
        <color theme="1"/>
        <rFont val="Times New Roman"/>
        <family val="1"/>
        <charset val="204"/>
      </rPr>
      <t xml:space="preserve"> </t>
    </r>
  </si>
  <si>
    <t>1310170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</si>
</sst>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9" x14ac:knownFonts="1">
    <font>
      <sz val="11"/>
      <color theme="1"/>
      <name val="Calibri"/>
      <family val="2"/>
      <scheme val="minor"/>
    </font>
    <font>
      <sz val="14"/>
      <color theme="1"/>
      <name val="Arial"/>
      <family val="2"/>
      <charset val="204"/>
    </font>
    <font>
      <b/>
      <sz val="12"/>
      <color theme="1"/>
      <name val="Times New Roman"/>
      <family val="1"/>
      <charset val="204"/>
    </font>
    <font>
      <b/>
      <sz val="14"/>
      <color theme="1"/>
      <name val="Times New Roman"/>
      <family val="1"/>
      <charset val="204"/>
    </font>
    <font>
      <sz val="12"/>
      <color theme="1"/>
      <name val="Times New Roman"/>
      <family val="1"/>
      <charset val="204"/>
    </font>
    <font>
      <sz val="9"/>
      <color theme="1"/>
      <name val="Times New Roman"/>
      <family val="1"/>
      <charset val="204"/>
    </font>
    <font>
      <sz val="10"/>
      <color theme="1"/>
      <name val="Times New Roman"/>
      <family val="1"/>
      <charset val="204"/>
    </font>
    <font>
      <i/>
      <sz val="10"/>
      <color theme="1"/>
      <name val="Times New Roman"/>
      <family val="1"/>
      <charset val="204"/>
    </font>
    <font>
      <b/>
      <sz val="10"/>
      <color theme="1"/>
      <name val="Times New Roman"/>
      <family val="1"/>
      <charset val="204"/>
    </font>
    <font>
      <b/>
      <sz val="9"/>
      <color theme="1"/>
      <name val="Times New Roman"/>
      <family val="1"/>
      <charset val="204"/>
    </font>
    <font>
      <vertAlign val="superscript"/>
      <sz val="12"/>
      <color theme="1"/>
      <name val="Times New Roman"/>
      <family val="1"/>
      <charset val="204"/>
    </font>
    <font>
      <sz val="10"/>
      <color theme="1"/>
      <name val="Calibri"/>
      <family val="2"/>
      <scheme val="minor"/>
    </font>
    <font>
      <b/>
      <sz val="7"/>
      <color theme="1"/>
      <name val="Times New Roman"/>
      <family val="1"/>
      <charset val="204"/>
    </font>
    <font>
      <b/>
      <i/>
      <sz val="10"/>
      <color theme="1"/>
      <name val="Times New Roman"/>
      <family val="1"/>
      <charset val="204"/>
    </font>
    <font>
      <i/>
      <sz val="12"/>
      <color theme="1"/>
      <name val="Times New Roman"/>
      <family val="1"/>
      <charset val="204"/>
    </font>
    <font>
      <i/>
      <sz val="9"/>
      <color theme="1"/>
      <name val="Times New Roman"/>
      <family val="1"/>
      <charset val="204"/>
    </font>
    <font>
      <b/>
      <sz val="8"/>
      <color theme="1"/>
      <name val="Times New Roman"/>
      <family val="1"/>
      <charset val="204"/>
    </font>
    <font>
      <sz val="9"/>
      <color theme="1"/>
      <name val="Calibri"/>
      <family val="2"/>
      <scheme val="minor"/>
    </font>
    <font>
      <sz val="9"/>
      <color rgb="FF000000"/>
      <name val="Times New Roman"/>
      <family val="1"/>
      <charset val="204"/>
    </font>
    <font>
      <sz val="9"/>
      <name val="Times New Roman"/>
      <family val="1"/>
      <charset val="204"/>
    </font>
    <font>
      <b/>
      <i/>
      <sz val="9"/>
      <name val="Times New Roman"/>
      <family val="1"/>
      <charset val="204"/>
    </font>
    <font>
      <b/>
      <i/>
      <sz val="9"/>
      <color theme="1"/>
      <name val="Times New Roman"/>
      <family val="1"/>
      <charset val="204"/>
    </font>
    <font>
      <b/>
      <i/>
      <sz val="9"/>
      <color rgb="FF000000"/>
      <name val="Times New Roman"/>
      <family val="1"/>
      <charset val="204"/>
    </font>
    <font>
      <b/>
      <i/>
      <sz val="11"/>
      <color theme="1"/>
      <name val="Calibri"/>
      <family val="2"/>
      <scheme val="minor"/>
    </font>
    <font>
      <b/>
      <sz val="11"/>
      <color theme="1"/>
      <name val="Calibri"/>
      <family val="2"/>
      <scheme val="minor"/>
    </font>
    <font>
      <b/>
      <sz val="12"/>
      <color theme="0"/>
      <name val="Times New Roman"/>
      <family val="1"/>
      <charset val="204"/>
    </font>
    <font>
      <sz val="11"/>
      <color theme="0"/>
      <name val="Calibri"/>
      <family val="2"/>
      <scheme val="minor"/>
    </font>
    <font>
      <b/>
      <sz val="14"/>
      <color theme="0"/>
      <name val="Times New Roman"/>
      <family val="1"/>
      <charset val="204"/>
    </font>
    <font>
      <b/>
      <u/>
      <sz val="9"/>
      <color theme="1"/>
      <name val="Times New Roman"/>
      <family val="1"/>
      <charset val="204"/>
    </font>
    <font>
      <b/>
      <sz val="9"/>
      <name val="Times New Roman"/>
      <family val="1"/>
      <charset val="204"/>
    </font>
    <font>
      <b/>
      <u/>
      <sz val="9"/>
      <name val="Times New Roman"/>
      <family val="1"/>
      <charset val="204"/>
    </font>
    <font>
      <sz val="10"/>
      <name val="Times New Roman"/>
      <family val="1"/>
      <charset val="204"/>
    </font>
    <font>
      <sz val="8"/>
      <color theme="1"/>
      <name val="Times New Roman"/>
      <family val="1"/>
      <charset val="204"/>
    </font>
    <font>
      <sz val="12"/>
      <color theme="1"/>
      <name val="Calibri"/>
      <family val="2"/>
      <scheme val="minor"/>
    </font>
    <font>
      <i/>
      <u/>
      <sz val="11"/>
      <color theme="1"/>
      <name val="Times New Roman"/>
      <family val="1"/>
      <charset val="204"/>
    </font>
    <font>
      <b/>
      <i/>
      <u/>
      <sz val="11"/>
      <color theme="1"/>
      <name val="Times New Roman"/>
      <family val="1"/>
      <charset val="204"/>
    </font>
    <font>
      <b/>
      <u/>
      <sz val="11"/>
      <color theme="1"/>
      <name val="Times New Roman"/>
      <family val="1"/>
      <charset val="204"/>
    </font>
    <font>
      <i/>
      <sz val="10"/>
      <name val="Times New Roman"/>
      <family val="1"/>
      <charset val="204"/>
    </font>
    <font>
      <b/>
      <sz val="11"/>
      <color theme="1"/>
      <name val="Times New Roman"/>
      <family val="1"/>
      <charset val="204"/>
    </font>
    <font>
      <sz val="11"/>
      <color theme="1"/>
      <name val="Times New Roman"/>
      <family val="1"/>
      <charset val="204"/>
    </font>
    <font>
      <sz val="8"/>
      <color theme="1"/>
      <name val="Calibri"/>
      <family val="2"/>
      <scheme val="minor"/>
    </font>
    <font>
      <b/>
      <i/>
      <sz val="12"/>
      <color theme="1"/>
      <name val="Times New Roman"/>
      <family val="1"/>
      <charset val="204"/>
    </font>
    <font>
      <sz val="11"/>
      <color indexed="8"/>
      <name val="Times New Roman"/>
      <family val="1"/>
      <charset val="204"/>
    </font>
    <font>
      <sz val="9"/>
      <color indexed="8"/>
      <name val="Times New Roman"/>
      <family val="1"/>
      <charset val="204"/>
    </font>
    <font>
      <b/>
      <sz val="11"/>
      <color indexed="8"/>
      <name val="Times New Roman"/>
      <family val="1"/>
      <charset val="204"/>
    </font>
    <font>
      <sz val="9"/>
      <color rgb="FFFF0000"/>
      <name val="Times New Roman"/>
      <family val="1"/>
      <charset val="204"/>
    </font>
    <font>
      <b/>
      <i/>
      <sz val="9"/>
      <color rgb="FFFF0000"/>
      <name val="Times New Roman"/>
      <family val="1"/>
      <charset val="204"/>
    </font>
    <font>
      <b/>
      <sz val="9"/>
      <color rgb="FFFF0000"/>
      <name val="Times New Roman"/>
      <family val="1"/>
      <charset val="204"/>
    </font>
    <font>
      <b/>
      <sz val="10"/>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0">
    <xf numFmtId="0" fontId="0" fillId="0" borderId="0" xfId="0"/>
    <xf numFmtId="0" fontId="2" fillId="0" borderId="0" xfId="0" applyFont="1" applyAlignment="1">
      <alignment horizontal="justify"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vertical="center" wrapText="1"/>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vertical="center"/>
    </xf>
    <xf numFmtId="0" fontId="11" fillId="0" borderId="0" xfId="0" applyFont="1"/>
    <xf numFmtId="0" fontId="6" fillId="0" borderId="1" xfId="0" applyFont="1" applyBorder="1" applyAlignment="1">
      <alignment vertical="center" wrapText="1"/>
    </xf>
    <xf numFmtId="0" fontId="6" fillId="0" borderId="7" xfId="0" applyFont="1" applyBorder="1" applyAlignment="1">
      <alignment horizontal="center" vertical="center" wrapText="1"/>
    </xf>
    <xf numFmtId="0" fontId="0" fillId="0" borderId="0" xfId="0" applyAlignment="1"/>
    <xf numFmtId="0" fontId="2" fillId="0" borderId="0" xfId="0" applyFont="1" applyAlignment="1">
      <alignment wrapText="1"/>
    </xf>
    <xf numFmtId="0" fontId="0" fillId="0" borderId="0" xfId="0" applyAlignment="1">
      <alignment vertical="top"/>
    </xf>
    <xf numFmtId="0" fontId="4" fillId="0" borderId="0" xfId="0" applyFont="1" applyAlignment="1">
      <alignment horizontal="left" vertical="center" indent="15"/>
    </xf>
    <xf numFmtId="0" fontId="2" fillId="0" borderId="0" xfId="0" applyFont="1" applyAlignment="1">
      <alignment horizontal="left" vertical="center" indent="2"/>
    </xf>
    <xf numFmtId="0" fontId="4"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5" fillId="0" borderId="8" xfId="0" applyFont="1" applyBorder="1" applyAlignment="1">
      <alignment horizontal="left" vertical="center" wrapText="1"/>
    </xf>
    <xf numFmtId="0" fontId="5" fillId="0" borderId="2" xfId="0" applyFont="1" applyBorder="1" applyAlignment="1">
      <alignment horizontal="center" vertical="center" wrapText="1"/>
    </xf>
    <xf numFmtId="0" fontId="5"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Alignment="1">
      <alignment horizontal="right" vertical="center" inden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xf>
    <xf numFmtId="0" fontId="5" fillId="0" borderId="7" xfId="0" applyFont="1" applyBorder="1" applyAlignment="1">
      <alignment horizontal="justify" vertical="center" wrapText="1"/>
    </xf>
    <xf numFmtId="0" fontId="16" fillId="0" borderId="0" xfId="0" applyFont="1" applyAlignment="1">
      <alignment horizontal="justify" vertical="center"/>
    </xf>
    <xf numFmtId="0" fontId="5" fillId="0" borderId="6" xfId="0" applyFont="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left" vertical="center"/>
    </xf>
    <xf numFmtId="0" fontId="17" fillId="0" borderId="0" xfId="0" applyFont="1"/>
    <xf numFmtId="0" fontId="5" fillId="0" borderId="8" xfId="0" applyFont="1" applyBorder="1" applyAlignment="1">
      <alignment horizontal="center" vertical="center" wrapText="1"/>
    </xf>
    <xf numFmtId="0" fontId="7" fillId="0" borderId="7" xfId="0" applyFont="1" applyBorder="1" applyAlignment="1">
      <alignment horizontal="center" vertical="center" wrapText="1"/>
    </xf>
    <xf numFmtId="0" fontId="13"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3" fillId="0" borderId="7" xfId="0" applyFont="1" applyBorder="1" applyAlignment="1">
      <alignment horizontal="center" vertical="center" wrapText="1"/>
    </xf>
    <xf numFmtId="0" fontId="19" fillId="0" borderId="5" xfId="0" applyFont="1" applyFill="1" applyBorder="1" applyAlignment="1">
      <alignment vertical="center" wrapText="1"/>
    </xf>
    <xf numFmtId="0" fontId="18" fillId="0" borderId="5" xfId="0" applyFont="1" applyBorder="1"/>
    <xf numFmtId="0" fontId="20" fillId="3" borderId="23" xfId="0" applyFont="1" applyFill="1" applyBorder="1" applyAlignment="1">
      <alignment horizontal="center" vertical="center" wrapText="1"/>
    </xf>
    <xf numFmtId="0" fontId="18" fillId="0" borderId="6" xfId="0" applyFont="1" applyBorder="1" applyAlignment="1">
      <alignment wrapText="1"/>
    </xf>
    <xf numFmtId="0" fontId="19" fillId="0" borderId="5"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5" xfId="0" applyFont="1" applyFill="1" applyBorder="1" applyAlignment="1">
      <alignment horizontal="justify" vertical="center" wrapText="1"/>
    </xf>
    <xf numFmtId="0" fontId="6"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2" borderId="8" xfId="0" applyFont="1" applyFill="1" applyBorder="1" applyAlignment="1">
      <alignment horizontal="left" vertical="center" wrapText="1"/>
    </xf>
    <xf numFmtId="49" fontId="9" fillId="3" borderId="7"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21" fillId="2" borderId="8" xfId="0" applyFont="1" applyFill="1" applyBorder="1" applyAlignment="1">
      <alignment horizontal="left" vertical="center" wrapText="1"/>
    </xf>
    <xf numFmtId="0" fontId="18" fillId="0" borderId="5" xfId="0" applyFont="1" applyBorder="1" applyAlignment="1">
      <alignment vertical="top" wrapText="1"/>
    </xf>
    <xf numFmtId="0" fontId="22" fillId="0" borderId="5" xfId="0" applyFont="1" applyBorder="1" applyAlignment="1">
      <alignment vertical="top" wrapText="1"/>
    </xf>
    <xf numFmtId="0" fontId="21"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1" fillId="0" borderId="8" xfId="0" applyFont="1" applyBorder="1" applyAlignment="1">
      <alignment horizontal="center" vertical="center" wrapText="1"/>
    </xf>
    <xf numFmtId="0" fontId="6" fillId="3" borderId="8"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22" fillId="0" borderId="5" xfId="0" applyFont="1" applyBorder="1" applyAlignment="1">
      <alignment horizontal="justify" vertical="top" wrapText="1"/>
    </xf>
    <xf numFmtId="0" fontId="20" fillId="0" borderId="5" xfId="0" applyFont="1" applyFill="1" applyBorder="1" applyAlignment="1">
      <alignment vertical="center" wrapText="1"/>
    </xf>
    <xf numFmtId="0" fontId="23" fillId="0" borderId="0" xfId="0" applyFont="1"/>
    <xf numFmtId="0" fontId="24" fillId="0" borderId="0" xfId="0" applyFont="1"/>
    <xf numFmtId="0" fontId="5" fillId="2" borderId="18" xfId="0" applyFont="1" applyFill="1" applyBorder="1" applyAlignment="1">
      <alignment horizontal="left" vertical="center" wrapText="1"/>
    </xf>
    <xf numFmtId="0" fontId="24" fillId="3" borderId="0" xfId="0" applyFont="1" applyFill="1"/>
    <xf numFmtId="0" fontId="5" fillId="3" borderId="20" xfId="0" applyFont="1" applyFill="1" applyBorder="1" applyAlignment="1">
      <alignment horizontal="center" vertical="center" wrapText="1"/>
    </xf>
    <xf numFmtId="0" fontId="23" fillId="4" borderId="0" xfId="0" applyFont="1" applyFill="1"/>
    <xf numFmtId="0" fontId="0" fillId="4" borderId="0" xfId="0" applyFill="1"/>
    <xf numFmtId="0" fontId="26" fillId="0" borderId="0" xfId="0" applyFont="1"/>
    <xf numFmtId="0" fontId="27" fillId="0" borderId="0" xfId="0" applyFont="1"/>
    <xf numFmtId="0" fontId="19" fillId="0" borderId="25" xfId="0" applyFont="1" applyBorder="1" applyAlignment="1">
      <alignment vertical="top" wrapText="1"/>
    </xf>
    <xf numFmtId="0" fontId="30" fillId="0" borderId="25" xfId="0" applyFont="1" applyBorder="1" applyAlignment="1">
      <alignment vertical="top" wrapText="1"/>
    </xf>
    <xf numFmtId="0" fontId="29" fillId="0" borderId="25" xfId="0" applyFont="1" applyBorder="1" applyAlignment="1">
      <alignment horizontal="center" vertical="center" wrapText="1"/>
    </xf>
    <xf numFmtId="0" fontId="32" fillId="0" borderId="8" xfId="0" applyFont="1" applyBorder="1" applyAlignment="1">
      <alignment horizontal="left" vertical="center" wrapText="1"/>
    </xf>
    <xf numFmtId="0" fontId="5" fillId="0" borderId="0" xfId="0" applyFont="1" applyAlignment="1">
      <alignment horizontal="left" vertical="center"/>
    </xf>
    <xf numFmtId="0" fontId="33" fillId="0" borderId="0" xfId="0" applyFont="1"/>
    <xf numFmtId="0" fontId="4" fillId="0" borderId="0" xfId="0" applyFont="1"/>
    <xf numFmtId="0" fontId="14" fillId="0" borderId="0" xfId="0" applyFont="1"/>
    <xf numFmtId="0" fontId="33" fillId="0" borderId="26" xfId="0" applyFont="1" applyBorder="1"/>
    <xf numFmtId="0" fontId="6" fillId="0" borderId="7" xfId="0" applyFont="1" applyFill="1" applyBorder="1" applyAlignment="1">
      <alignment horizontal="center" vertical="center" wrapText="1"/>
    </xf>
    <xf numFmtId="0" fontId="18" fillId="0" borderId="5" xfId="0" applyFont="1" applyFill="1" applyBorder="1" applyAlignment="1">
      <alignment vertical="top" wrapText="1"/>
    </xf>
    <xf numFmtId="0" fontId="5" fillId="0" borderId="8" xfId="0" applyFont="1" applyFill="1" applyBorder="1" applyAlignment="1">
      <alignment horizontal="center" vertical="center" wrapText="1"/>
    </xf>
    <xf numFmtId="0" fontId="0" fillId="0" borderId="0" xfId="0" applyFill="1"/>
    <xf numFmtId="0" fontId="13"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23" fillId="0" borderId="0" xfId="0" applyFont="1" applyFill="1"/>
    <xf numFmtId="0" fontId="6" fillId="0" borderId="8" xfId="0" applyFont="1" applyFill="1" applyBorder="1" applyAlignment="1">
      <alignment horizontal="left" vertical="center" wrapText="1"/>
    </xf>
    <xf numFmtId="0" fontId="28" fillId="0" borderId="25" xfId="0" applyFont="1" applyBorder="1" applyAlignment="1">
      <alignment horizontal="left" vertical="center" wrapText="1"/>
    </xf>
    <xf numFmtId="0" fontId="5" fillId="0" borderId="8" xfId="0" applyFont="1" applyFill="1" applyBorder="1" applyAlignment="1">
      <alignment horizontal="left" vertical="center" wrapText="1"/>
    </xf>
    <xf numFmtId="0" fontId="2" fillId="3" borderId="0" xfId="0" applyFont="1" applyFill="1" applyAlignment="1">
      <alignment vertical="center"/>
    </xf>
    <xf numFmtId="0" fontId="0" fillId="3" borderId="0" xfId="0" applyFill="1"/>
    <xf numFmtId="0" fontId="2" fillId="0" borderId="0" xfId="0" applyFont="1" applyAlignment="1">
      <alignment horizontal="left"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Alignment="1">
      <alignment horizontal="center"/>
    </xf>
    <xf numFmtId="0" fontId="5" fillId="0" borderId="0" xfId="0" applyFont="1" applyBorder="1" applyAlignment="1">
      <alignment vertical="center"/>
    </xf>
    <xf numFmtId="0" fontId="0" fillId="0" borderId="0" xfId="0" applyBorder="1"/>
    <xf numFmtId="0" fontId="9" fillId="0" borderId="5" xfId="0" applyFont="1" applyBorder="1" applyAlignment="1">
      <alignment horizontal="center" vertical="center" wrapText="1"/>
    </xf>
    <xf numFmtId="0" fontId="2" fillId="0" borderId="0" xfId="0" applyFont="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wrapText="1"/>
    </xf>
    <xf numFmtId="0" fontId="4"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16" fillId="0" borderId="25" xfId="0" applyFont="1" applyBorder="1" applyAlignment="1">
      <alignment horizontal="center" vertical="center" wrapText="1"/>
    </xf>
    <xf numFmtId="0" fontId="2" fillId="0" borderId="25" xfId="0" applyFont="1" applyBorder="1" applyAlignment="1">
      <alignment horizontal="center" vertical="center"/>
    </xf>
    <xf numFmtId="0" fontId="16" fillId="0" borderId="33" xfId="0" applyFont="1"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25" xfId="0" applyBorder="1"/>
    <xf numFmtId="49" fontId="8" fillId="3" borderId="8"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0" borderId="25" xfId="0" applyNumberFormat="1"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2" borderId="8" xfId="0"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2" borderId="8" xfId="0" applyNumberFormat="1" applyFont="1" applyFill="1" applyBorder="1" applyAlignment="1">
      <alignment horizontal="center" vertical="center" wrapText="1"/>
    </xf>
    <xf numFmtId="3" fontId="5" fillId="2" borderId="8" xfId="0" applyNumberFormat="1" applyFont="1" applyFill="1" applyBorder="1" applyAlignment="1">
      <alignment horizontal="center" vertical="center" wrapText="1"/>
    </xf>
    <xf numFmtId="3" fontId="21" fillId="3" borderId="8" xfId="0" applyNumberFormat="1" applyFont="1" applyFill="1" applyBorder="1" applyAlignment="1">
      <alignment horizontal="center" vertical="center" wrapText="1"/>
    </xf>
    <xf numFmtId="3" fontId="21" fillId="0" borderId="8" xfId="0" applyNumberFormat="1" applyFont="1" applyBorder="1" applyAlignment="1">
      <alignment horizontal="center" vertical="center" wrapText="1"/>
    </xf>
    <xf numFmtId="3" fontId="21" fillId="2" borderId="8"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3" fontId="6" fillId="0" borderId="8" xfId="0" applyNumberFormat="1" applyFont="1" applyBorder="1" applyAlignment="1">
      <alignment horizontal="center" vertical="center" wrapText="1"/>
    </xf>
    <xf numFmtId="3" fontId="5" fillId="3" borderId="8" xfId="0" applyNumberFormat="1" applyFont="1" applyFill="1" applyBorder="1" applyAlignment="1">
      <alignment horizontal="center" vertical="center" wrapText="1"/>
    </xf>
    <xf numFmtId="3" fontId="5" fillId="0" borderId="8" xfId="0" applyNumberFormat="1" applyFont="1" applyBorder="1" applyAlignment="1">
      <alignment horizontal="left" vertical="center" wrapText="1"/>
    </xf>
    <xf numFmtId="3" fontId="5" fillId="2" borderId="5" xfId="0" applyNumberFormat="1" applyFont="1" applyFill="1" applyBorder="1" applyAlignment="1">
      <alignment horizontal="center" vertical="center" wrapText="1"/>
    </xf>
    <xf numFmtId="3" fontId="21" fillId="0" borderId="8" xfId="0" applyNumberFormat="1" applyFont="1" applyFill="1" applyBorder="1" applyAlignment="1">
      <alignment horizontal="center" vertical="center" wrapText="1"/>
    </xf>
    <xf numFmtId="3" fontId="5" fillId="0" borderId="18" xfId="0" applyNumberFormat="1" applyFont="1" applyBorder="1" applyAlignment="1">
      <alignment horizontal="center" vertical="center" wrapText="1"/>
    </xf>
    <xf numFmtId="3" fontId="9" fillId="2" borderId="18" xfId="0" applyNumberFormat="1" applyFont="1" applyFill="1" applyBorder="1" applyAlignment="1">
      <alignment horizontal="center" vertical="center" wrapText="1"/>
    </xf>
    <xf numFmtId="3" fontId="5" fillId="3" borderId="25" xfId="0" applyNumberFormat="1" applyFont="1" applyFill="1" applyBorder="1" applyAlignment="1">
      <alignment horizontal="right" vertical="center" wrapText="1"/>
    </xf>
    <xf numFmtId="3" fontId="5" fillId="3" borderId="25" xfId="0" applyNumberFormat="1" applyFont="1" applyFill="1" applyBorder="1" applyAlignment="1">
      <alignment horizontal="left" vertical="center" wrapText="1"/>
    </xf>
    <xf numFmtId="0" fontId="5" fillId="0" borderId="25" xfId="0" applyFont="1" applyBorder="1" applyAlignment="1">
      <alignment horizontal="left" vertical="center" wrapText="1"/>
    </xf>
    <xf numFmtId="0" fontId="19" fillId="0" borderId="1"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3" borderId="25"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3" borderId="4" xfId="0" applyFont="1" applyFill="1" applyBorder="1" applyAlignment="1">
      <alignment horizontal="left" vertical="center" wrapText="1"/>
    </xf>
    <xf numFmtId="3" fontId="5" fillId="0" borderId="4" xfId="0" applyNumberFormat="1" applyFont="1" applyBorder="1" applyAlignment="1">
      <alignment horizontal="center" vertical="center" wrapText="1"/>
    </xf>
    <xf numFmtId="3" fontId="5" fillId="3" borderId="4" xfId="0" applyNumberFormat="1" applyFont="1" applyFill="1" applyBorder="1" applyAlignment="1">
      <alignment horizontal="center" vertical="center" wrapText="1"/>
    </xf>
    <xf numFmtId="0" fontId="21" fillId="0" borderId="38" xfId="0" applyFont="1" applyBorder="1" applyAlignment="1">
      <alignment horizontal="center" vertical="center" wrapText="1"/>
    </xf>
    <xf numFmtId="0" fontId="5" fillId="3" borderId="25" xfId="0" applyFont="1" applyFill="1" applyBorder="1" applyAlignment="1">
      <alignment horizontal="left" vertical="center" wrapText="1"/>
    </xf>
    <xf numFmtId="3" fontId="5" fillId="0" borderId="25" xfId="0" applyNumberFormat="1" applyFont="1" applyBorder="1" applyAlignment="1">
      <alignment horizontal="center" vertical="center" wrapText="1"/>
    </xf>
    <xf numFmtId="3" fontId="5" fillId="3" borderId="25"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0" fontId="24" fillId="0" borderId="0" xfId="0" applyFont="1" applyFill="1"/>
    <xf numFmtId="0" fontId="5" fillId="0" borderId="38" xfId="0" applyFont="1" applyBorder="1" applyAlignment="1">
      <alignment horizontal="center" vertical="center" wrapText="1"/>
    </xf>
    <xf numFmtId="0" fontId="2" fillId="0" borderId="0" xfId="0" applyFont="1" applyAlignment="1">
      <alignment horizontal="left" vertical="top" wrapText="1"/>
    </xf>
    <xf numFmtId="0" fontId="5" fillId="0" borderId="0" xfId="0" applyFont="1" applyBorder="1" applyAlignment="1">
      <alignment horizontal="center" vertical="center" wrapText="1"/>
    </xf>
    <xf numFmtId="0" fontId="9" fillId="0" borderId="7" xfId="0" applyFont="1" applyBorder="1" applyAlignment="1">
      <alignment horizontal="center" vertical="center" wrapText="1"/>
    </xf>
    <xf numFmtId="3" fontId="0" fillId="0" borderId="34" xfId="0" applyNumberFormat="1" applyBorder="1" applyAlignment="1">
      <alignment horizontal="center"/>
    </xf>
    <xf numFmtId="3" fontId="0" fillId="0" borderId="7" xfId="0" applyNumberFormat="1" applyBorder="1" applyAlignment="1">
      <alignment horizontal="center" vertical="center"/>
    </xf>
    <xf numFmtId="0" fontId="5" fillId="0" borderId="0" xfId="0" applyFont="1" applyBorder="1" applyAlignment="1">
      <alignment horizontal="justify" vertical="center" wrapText="1"/>
    </xf>
    <xf numFmtId="0" fontId="33" fillId="0" borderId="0" xfId="0" applyFont="1" applyBorder="1"/>
    <xf numFmtId="0" fontId="5" fillId="0" borderId="8" xfId="0" applyFont="1" applyBorder="1" applyAlignment="1">
      <alignment horizontal="center" vertical="center" wrapText="1"/>
    </xf>
    <xf numFmtId="0" fontId="5" fillId="3" borderId="25" xfId="0" applyFont="1" applyFill="1" applyBorder="1" applyAlignment="1">
      <alignment horizontal="center" vertical="center" wrapText="1"/>
    </xf>
    <xf numFmtId="0" fontId="2" fillId="0" borderId="0" xfId="0" applyFont="1" applyAlignment="1">
      <alignment horizontal="left" vertical="center"/>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3" fontId="9" fillId="3" borderId="25" xfId="0" applyNumberFormat="1" applyFont="1" applyFill="1" applyBorder="1" applyAlignment="1">
      <alignment horizontal="center" vertical="center" wrapText="1"/>
    </xf>
    <xf numFmtId="3" fontId="5" fillId="0" borderId="25" xfId="0" applyNumberFormat="1" applyFont="1" applyFill="1" applyBorder="1" applyAlignment="1">
      <alignment horizontal="right" vertical="center" wrapText="1"/>
    </xf>
    <xf numFmtId="0" fontId="9" fillId="3" borderId="25" xfId="0" applyFont="1" applyFill="1" applyBorder="1" applyAlignment="1">
      <alignment horizontal="center" vertical="center" wrapText="1"/>
    </xf>
    <xf numFmtId="0" fontId="5" fillId="0" borderId="25" xfId="0" applyFont="1" applyBorder="1" applyAlignment="1">
      <alignment horizontal="center" vertical="center" wrapText="1"/>
    </xf>
    <xf numFmtId="0" fontId="0" fillId="3" borderId="25" xfId="0" applyFill="1" applyBorder="1"/>
    <xf numFmtId="0" fontId="0" fillId="3" borderId="25" xfId="0" applyFill="1" applyBorder="1" applyAlignment="1">
      <alignment horizontal="center" vertical="center"/>
    </xf>
    <xf numFmtId="0" fontId="30" fillId="0" borderId="25"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left" vertical="center" wrapText="1"/>
    </xf>
    <xf numFmtId="3" fontId="24" fillId="0" borderId="7" xfId="0" applyNumberFormat="1"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49" fontId="4" fillId="0" borderId="26" xfId="0" applyNumberFormat="1" applyFont="1" applyBorder="1"/>
    <xf numFmtId="0" fontId="6" fillId="0" borderId="0" xfId="0" applyFont="1"/>
    <xf numFmtId="0" fontId="38" fillId="0" borderId="26" xfId="0" applyFont="1" applyBorder="1" applyAlignment="1">
      <alignment horizontal="center"/>
    </xf>
    <xf numFmtId="49" fontId="38" fillId="0" borderId="26" xfId="0" applyNumberFormat="1" applyFont="1" applyBorder="1" applyAlignment="1">
      <alignment horizontal="center"/>
    </xf>
    <xf numFmtId="49" fontId="39" fillId="0" borderId="26" xfId="0" applyNumberFormat="1" applyFont="1" applyBorder="1"/>
    <xf numFmtId="0" fontId="5" fillId="0" borderId="0" xfId="0" applyFont="1" applyAlignment="1">
      <alignment horizontal="left" vertical="center" wrapText="1"/>
    </xf>
    <xf numFmtId="0" fontId="32" fillId="0" borderId="0" xfId="0" applyFont="1" applyAlignment="1">
      <alignment horizontal="left" vertical="center" wrapText="1"/>
    </xf>
    <xf numFmtId="0" fontId="40" fillId="0" borderId="0" xfId="0" applyFont="1"/>
    <xf numFmtId="0" fontId="32" fillId="0" borderId="0" xfId="0" applyFont="1" applyAlignment="1">
      <alignment horizontal="center" vertical="center"/>
    </xf>
    <xf numFmtId="0" fontId="43" fillId="0" borderId="0" xfId="0" applyFont="1" applyBorder="1" applyAlignment="1" applyProtection="1">
      <alignment vertical="center" wrapText="1"/>
    </xf>
    <xf numFmtId="0" fontId="42" fillId="0" borderId="0" xfId="0" applyFont="1" applyBorder="1" applyAlignment="1" applyProtection="1">
      <alignment vertical="center" wrapText="1"/>
    </xf>
    <xf numFmtId="0" fontId="43" fillId="0" borderId="25" xfId="0" applyFont="1" applyBorder="1" applyAlignment="1" applyProtection="1">
      <alignment vertical="center" wrapText="1"/>
    </xf>
    <xf numFmtId="0" fontId="43" fillId="0" borderId="25" xfId="0" applyFont="1" applyBorder="1" applyAlignment="1" applyProtection="1">
      <alignment horizontal="center" vertical="center" wrapText="1"/>
    </xf>
    <xf numFmtId="0" fontId="42" fillId="0" borderId="36" xfId="0" applyFont="1" applyBorder="1" applyAlignment="1" applyProtection="1">
      <alignment horizontal="center" vertical="center" wrapText="1"/>
    </xf>
    <xf numFmtId="0" fontId="42" fillId="0" borderId="25" xfId="0" applyFont="1" applyBorder="1" applyAlignment="1" applyProtection="1">
      <alignment horizontal="left" vertical="center" wrapText="1"/>
    </xf>
    <xf numFmtId="0" fontId="5" fillId="0" borderId="25" xfId="0" applyFont="1" applyBorder="1" applyAlignment="1">
      <alignment horizontal="center" vertical="center" wrapText="1"/>
    </xf>
    <xf numFmtId="0" fontId="5" fillId="3" borderId="25" xfId="0" applyFont="1" applyFill="1" applyBorder="1" applyAlignment="1">
      <alignment horizontal="center" vertical="center" wrapText="1"/>
    </xf>
    <xf numFmtId="3" fontId="45" fillId="0" borderId="8" xfId="0" applyNumberFormat="1" applyFont="1" applyBorder="1" applyAlignment="1">
      <alignment horizontal="center" vertical="center" wrapText="1"/>
    </xf>
    <xf numFmtId="3" fontId="46" fillId="0" borderId="8" xfId="0" applyNumberFormat="1" applyFont="1" applyBorder="1" applyAlignment="1">
      <alignment horizontal="center" vertical="center" wrapText="1"/>
    </xf>
    <xf numFmtId="3" fontId="45" fillId="0" borderId="8" xfId="0" applyNumberFormat="1" applyFont="1" applyBorder="1" applyAlignment="1">
      <alignment horizontal="left" vertical="center" wrapText="1"/>
    </xf>
    <xf numFmtId="3" fontId="47" fillId="0" borderId="8" xfId="0" applyNumberFormat="1" applyFont="1" applyBorder="1" applyAlignment="1">
      <alignment horizontal="center" vertical="center" wrapText="1"/>
    </xf>
    <xf numFmtId="49" fontId="5" fillId="0" borderId="25" xfId="0" applyNumberFormat="1" applyFont="1" applyFill="1" applyBorder="1" applyAlignment="1">
      <alignment horizontal="left" vertical="center" wrapText="1"/>
    </xf>
    <xf numFmtId="0" fontId="5" fillId="2" borderId="25" xfId="0" applyFont="1" applyFill="1" applyBorder="1" applyAlignment="1">
      <alignment horizontal="left" vertical="center" wrapText="1"/>
    </xf>
    <xf numFmtId="3" fontId="9" fillId="2" borderId="25" xfId="0" applyNumberFormat="1" applyFont="1" applyFill="1" applyBorder="1" applyAlignment="1">
      <alignment horizontal="center" vertical="center" wrapText="1"/>
    </xf>
    <xf numFmtId="0" fontId="36" fillId="0" borderId="25" xfId="0" applyFont="1" applyBorder="1" applyAlignment="1">
      <alignment horizontal="left" vertical="center" wrapText="1"/>
    </xf>
    <xf numFmtId="0" fontId="5" fillId="0" borderId="25" xfId="0" applyFont="1" applyFill="1" applyBorder="1" applyAlignment="1">
      <alignment horizontal="center" vertical="center" wrapText="1"/>
    </xf>
    <xf numFmtId="0" fontId="9" fillId="0" borderId="25" xfId="0" applyFont="1" applyFill="1" applyBorder="1" applyAlignment="1">
      <alignment horizontal="left" vertical="center" wrapText="1"/>
    </xf>
    <xf numFmtId="0" fontId="9" fillId="0" borderId="25" xfId="0" applyFont="1" applyBorder="1" applyAlignment="1">
      <alignment horizontal="left" vertical="center" wrapText="1"/>
    </xf>
    <xf numFmtId="0" fontId="9" fillId="0" borderId="25" xfId="0" applyFont="1" applyBorder="1" applyAlignment="1">
      <alignment horizontal="center" vertical="center" wrapText="1"/>
    </xf>
    <xf numFmtId="1" fontId="9" fillId="0" borderId="25" xfId="0" applyNumberFormat="1" applyFont="1" applyBorder="1" applyAlignment="1">
      <alignment horizontal="center" vertical="center" wrapText="1"/>
    </xf>
    <xf numFmtId="0" fontId="9" fillId="0" borderId="25" xfId="0" applyFont="1" applyFill="1" applyBorder="1" applyAlignment="1">
      <alignment horizontal="center" vertical="center" wrapText="1"/>
    </xf>
    <xf numFmtId="0" fontId="2" fillId="0" borderId="25" xfId="0" applyFont="1" applyBorder="1" applyAlignment="1">
      <alignment horizontal="left" vertical="center"/>
    </xf>
    <xf numFmtId="0" fontId="5" fillId="0" borderId="25" xfId="0" applyFont="1" applyBorder="1" applyAlignment="1">
      <alignment wrapText="1"/>
    </xf>
    <xf numFmtId="0" fontId="0" fillId="0" borderId="25" xfId="0" applyBorder="1" applyAlignment="1">
      <alignment horizontal="center" vertical="center"/>
    </xf>
    <xf numFmtId="0" fontId="9" fillId="0" borderId="25" xfId="0" applyFont="1" applyBorder="1" applyAlignment="1">
      <alignment horizontal="left" vertical="center"/>
    </xf>
    <xf numFmtId="0" fontId="39" fillId="0" borderId="25" xfId="0" applyFont="1" applyBorder="1" applyAlignment="1">
      <alignment wrapText="1"/>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3" fontId="8" fillId="0" borderId="21" xfId="0" applyNumberFormat="1" applyFont="1" applyFill="1" applyBorder="1" applyAlignment="1">
      <alignment horizontal="center" vertical="center" wrapText="1"/>
    </xf>
    <xf numFmtId="3" fontId="8" fillId="2" borderId="21" xfId="0" applyNumberFormat="1" applyFont="1" applyFill="1" applyBorder="1" applyAlignment="1">
      <alignment horizontal="center" vertical="center" wrapText="1"/>
    </xf>
    <xf numFmtId="0" fontId="0" fillId="0" borderId="25" xfId="0" applyBorder="1" applyAlignment="1">
      <alignment horizontal="center"/>
    </xf>
    <xf numFmtId="0" fontId="42" fillId="0" borderId="25" xfId="0" applyFont="1" applyBorder="1" applyAlignment="1" applyProtection="1">
      <alignment horizontal="center" vertical="center" wrapText="1"/>
    </xf>
    <xf numFmtId="3" fontId="5" fillId="0" borderId="7" xfId="0" applyNumberFormat="1" applyFont="1" applyBorder="1" applyAlignment="1">
      <alignment horizontal="center" vertical="center" wrapText="1"/>
    </xf>
    <xf numFmtId="3" fontId="48" fillId="0" borderId="8" xfId="0" applyNumberFormat="1" applyFont="1" applyFill="1" applyBorder="1" applyAlignment="1">
      <alignment horizontal="center" vertical="center" wrapText="1"/>
    </xf>
    <xf numFmtId="3" fontId="19" fillId="0" borderId="8" xfId="0" applyNumberFormat="1" applyFont="1" applyBorder="1" applyAlignment="1">
      <alignment horizontal="center" vertical="center" wrapText="1"/>
    </xf>
    <xf numFmtId="3" fontId="20" fillId="3" borderId="8" xfId="0" applyNumberFormat="1" applyFont="1" applyFill="1" applyBorder="1" applyAlignment="1">
      <alignment horizontal="center" vertical="center" wrapText="1"/>
    </xf>
    <xf numFmtId="3" fontId="20" fillId="0" borderId="8" xfId="0" applyNumberFormat="1" applyFont="1" applyBorder="1" applyAlignment="1">
      <alignment horizontal="center" vertical="center" wrapText="1"/>
    </xf>
    <xf numFmtId="3" fontId="20" fillId="2" borderId="8" xfId="0" applyNumberFormat="1" applyFont="1" applyFill="1" applyBorder="1" applyAlignment="1">
      <alignment horizontal="center" vertical="center" wrapText="1"/>
    </xf>
    <xf numFmtId="3" fontId="31" fillId="0" borderId="8" xfId="0" applyNumberFormat="1" applyFont="1" applyBorder="1" applyAlignment="1">
      <alignment horizontal="center" vertical="center" wrapText="1"/>
    </xf>
    <xf numFmtId="3" fontId="19" fillId="2" borderId="8" xfId="0" applyNumberFormat="1" applyFont="1" applyFill="1" applyBorder="1" applyAlignment="1">
      <alignment horizontal="center" vertical="center" wrapText="1"/>
    </xf>
    <xf numFmtId="3" fontId="19" fillId="0" borderId="8" xfId="0" applyNumberFormat="1" applyFont="1" applyBorder="1" applyAlignment="1">
      <alignment horizontal="left" vertical="center" wrapText="1"/>
    </xf>
    <xf numFmtId="3" fontId="29" fillId="0" borderId="8" xfId="0" applyNumberFormat="1" applyFont="1" applyBorder="1" applyAlignment="1">
      <alignment horizontal="center" vertical="center" wrapText="1"/>
    </xf>
    <xf numFmtId="3" fontId="19" fillId="0" borderId="18"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5" fillId="0" borderId="19" xfId="0" applyNumberFormat="1" applyFont="1" applyBorder="1" applyAlignment="1">
      <alignment horizontal="center" vertical="center" wrapText="1"/>
    </xf>
    <xf numFmtId="0" fontId="9" fillId="0" borderId="25" xfId="0" applyFont="1" applyBorder="1" applyAlignment="1">
      <alignment horizontal="center"/>
    </xf>
    <xf numFmtId="0" fontId="9" fillId="0" borderId="25" xfId="0" applyFont="1" applyBorder="1" applyAlignment="1">
      <alignment horizontal="center" vertical="center"/>
    </xf>
    <xf numFmtId="3" fontId="9" fillId="3" borderId="25" xfId="0" applyNumberFormat="1" applyFont="1" applyFill="1" applyBorder="1" applyAlignment="1">
      <alignment horizontal="center" vertical="center"/>
    </xf>
    <xf numFmtId="0" fontId="17" fillId="0" borderId="25" xfId="0" applyFont="1" applyBorder="1" applyAlignment="1">
      <alignment horizontal="center"/>
    </xf>
    <xf numFmtId="0" fontId="38" fillId="0" borderId="25" xfId="0" applyFont="1" applyBorder="1" applyAlignment="1">
      <alignment horizontal="center" vertical="center"/>
    </xf>
    <xf numFmtId="164" fontId="9" fillId="0" borderId="25" xfId="0" applyNumberFormat="1" applyFont="1" applyBorder="1" applyAlignment="1">
      <alignment horizontal="center" vertical="center"/>
    </xf>
    <xf numFmtId="3" fontId="9" fillId="0" borderId="25" xfId="0" applyNumberFormat="1" applyFont="1" applyBorder="1" applyAlignment="1">
      <alignment horizontal="center" vertical="center" wrapText="1"/>
    </xf>
    <xf numFmtId="3" fontId="9" fillId="0" borderId="25" xfId="0" applyNumberFormat="1" applyFont="1" applyBorder="1" applyAlignment="1">
      <alignment horizontal="left" vertical="center" wrapText="1"/>
    </xf>
    <xf numFmtId="3" fontId="9" fillId="0" borderId="25" xfId="0" applyNumberFormat="1" applyFont="1" applyBorder="1" applyAlignment="1">
      <alignment horizontal="center" vertical="center"/>
    </xf>
    <xf numFmtId="164" fontId="39" fillId="0" borderId="25" xfId="0" applyNumberFormat="1" applyFont="1" applyBorder="1" applyAlignment="1">
      <alignment horizontal="center" vertical="center"/>
    </xf>
    <xf numFmtId="0" fontId="39" fillId="0" borderId="25" xfId="0" applyFont="1" applyBorder="1" applyAlignment="1">
      <alignment horizontal="center" vertical="center"/>
    </xf>
    <xf numFmtId="3" fontId="5" fillId="0" borderId="21" xfId="0" applyNumberFormat="1" applyFont="1" applyBorder="1" applyAlignment="1">
      <alignment horizontal="center" vertical="center" wrapText="1"/>
    </xf>
    <xf numFmtId="3" fontId="0" fillId="0" borderId="5" xfId="0" applyNumberFormat="1" applyFont="1" applyBorder="1" applyAlignment="1">
      <alignment horizontal="center" vertical="center"/>
    </xf>
    <xf numFmtId="0" fontId="6"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25" xfId="0" applyFont="1" applyBorder="1" applyAlignment="1">
      <alignment horizontal="center" vertical="center" wrapText="1"/>
    </xf>
    <xf numFmtId="0" fontId="15" fillId="0" borderId="25" xfId="0" applyFont="1" applyBorder="1" applyAlignment="1">
      <alignment horizontal="left" vertical="center" wrapText="1"/>
    </xf>
    <xf numFmtId="3" fontId="19" fillId="0" borderId="25" xfId="0" applyNumberFormat="1" applyFont="1" applyBorder="1" applyAlignment="1">
      <alignment horizontal="center" vertical="center" wrapText="1"/>
    </xf>
    <xf numFmtId="0" fontId="5" fillId="0" borderId="25" xfId="0" applyFont="1" applyBorder="1" applyAlignment="1">
      <alignment horizontal="justify" vertical="center" wrapText="1"/>
    </xf>
    <xf numFmtId="0" fontId="39" fillId="0" borderId="0" xfId="0" applyFont="1" applyAlignment="1">
      <alignment horizontal="center"/>
    </xf>
    <xf numFmtId="0" fontId="44" fillId="0" borderId="0" xfId="0" applyFont="1" applyBorder="1" applyAlignment="1" applyProtection="1">
      <alignment horizontal="left" vertical="center" wrapText="1"/>
    </xf>
    <xf numFmtId="0" fontId="2" fillId="0" borderId="0" xfId="0" applyFont="1" applyAlignment="1">
      <alignment horizontal="left" vertical="center" wrapText="1"/>
    </xf>
    <xf numFmtId="0" fontId="10" fillId="0" borderId="0" xfId="0" applyFont="1" applyFill="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0" xfId="0" applyFont="1" applyAlignment="1">
      <alignment horizontal="right"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25"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wrapText="1"/>
    </xf>
    <xf numFmtId="0" fontId="4" fillId="0" borderId="0" xfId="0" applyFont="1" applyAlignment="1">
      <alignment horizontal="center" vertical="top" wrapText="1"/>
    </xf>
    <xf numFmtId="0" fontId="2" fillId="0" borderId="0" xfId="0" applyFont="1" applyAlignment="1">
      <alignment horizontal="justify" vertical="center" wrapText="1"/>
    </xf>
    <xf numFmtId="0" fontId="4" fillId="0" borderId="0" xfId="0" applyFont="1" applyAlignment="1">
      <alignment horizontal="center" vertical="center" wrapText="1"/>
    </xf>
    <xf numFmtId="0" fontId="2" fillId="0" borderId="0" xfId="0" applyFont="1" applyAlignment="1">
      <alignment horizontal="left" wrapText="1"/>
    </xf>
    <xf numFmtId="0" fontId="8" fillId="0" borderId="0" xfId="0" applyFont="1" applyAlignment="1">
      <alignment horizontal="left" vertical="top" wrapText="1"/>
    </xf>
    <xf numFmtId="0" fontId="42" fillId="0" borderId="25" xfId="0" applyFont="1" applyBorder="1" applyAlignment="1" applyProtection="1">
      <alignment horizontal="left" vertical="center" wrapText="1"/>
    </xf>
    <xf numFmtId="0" fontId="39" fillId="0" borderId="36" xfId="0" applyFont="1" applyBorder="1" applyAlignment="1">
      <alignment horizontal="center" vertical="center" wrapText="1"/>
    </xf>
    <xf numFmtId="0" fontId="39" fillId="0" borderId="38" xfId="0" applyFont="1" applyBorder="1" applyAlignment="1">
      <alignment horizontal="center" vertical="center" wrapText="1"/>
    </xf>
    <xf numFmtId="0" fontId="11" fillId="0" borderId="0" xfId="0" applyFont="1" applyAlignment="1">
      <alignment horizontal="left" wrapText="1"/>
    </xf>
    <xf numFmtId="0" fontId="38" fillId="0" borderId="26" xfId="0" applyFont="1" applyBorder="1" applyAlignment="1">
      <alignment horizontal="center" wrapText="1"/>
    </xf>
    <xf numFmtId="0" fontId="32" fillId="0" borderId="0" xfId="0" applyFont="1" applyAlignment="1">
      <alignment horizontal="center" vertical="center" wrapText="1"/>
    </xf>
    <xf numFmtId="0" fontId="2" fillId="0" borderId="0" xfId="0" applyFont="1" applyAlignment="1">
      <alignment horizontal="left" vertical="center"/>
    </xf>
    <xf numFmtId="0" fontId="5" fillId="0" borderId="21" xfId="0" applyFont="1" applyBorder="1" applyAlignment="1">
      <alignment horizontal="right" vertical="center"/>
    </xf>
    <xf numFmtId="0" fontId="5" fillId="0" borderId="25"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0" borderId="0" xfId="0" applyFont="1" applyBorder="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31" fillId="3" borderId="28" xfId="0" applyFont="1" applyFill="1" applyBorder="1" applyAlignment="1">
      <alignment horizontal="left" vertical="top" wrapText="1"/>
    </xf>
    <xf numFmtId="0" fontId="31" fillId="3" borderId="25" xfId="0" applyFont="1" applyFill="1" applyBorder="1" applyAlignment="1">
      <alignment horizontal="left" vertical="top" wrapText="1"/>
    </xf>
    <xf numFmtId="0" fontId="37" fillId="3" borderId="28" xfId="0" applyFont="1" applyFill="1" applyBorder="1" applyAlignment="1">
      <alignment horizontal="left" vertical="center" wrapText="1"/>
    </xf>
    <xf numFmtId="0" fontId="37" fillId="3" borderId="25" xfId="0" applyFont="1" applyFill="1" applyBorder="1" applyAlignment="1">
      <alignment horizontal="left" vertical="center" wrapText="1"/>
    </xf>
    <xf numFmtId="0" fontId="31" fillId="3" borderId="28" xfId="0" applyFont="1" applyFill="1" applyBorder="1" applyAlignment="1">
      <alignment horizontal="center" vertical="top" wrapText="1"/>
    </xf>
    <xf numFmtId="0" fontId="31" fillId="3" borderId="25" xfId="0" applyFont="1" applyFill="1" applyBorder="1" applyAlignment="1">
      <alignment horizontal="center" vertical="top" wrapText="1"/>
    </xf>
    <xf numFmtId="0" fontId="5" fillId="3" borderId="28"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15" fillId="0" borderId="25" xfId="0" applyFont="1" applyBorder="1" applyAlignment="1">
      <alignment horizontal="center" vertical="center" wrapText="1"/>
    </xf>
    <xf numFmtId="0" fontId="5" fillId="0" borderId="25" xfId="0" applyFont="1" applyBorder="1" applyAlignment="1">
      <alignment horizontal="left" vertical="center" wrapText="1"/>
    </xf>
    <xf numFmtId="3" fontId="5" fillId="0" borderId="25" xfId="0" applyNumberFormat="1" applyFont="1" applyBorder="1" applyAlignment="1">
      <alignment horizontal="center" vertical="center" wrapText="1"/>
    </xf>
    <xf numFmtId="3" fontId="19" fillId="0" borderId="25"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3" fontId="5" fillId="0" borderId="1"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2" fillId="0" borderId="0" xfId="0" applyFont="1" applyBorder="1" applyAlignment="1">
      <alignment horizontal="left" vertical="center"/>
    </xf>
    <xf numFmtId="0" fontId="2" fillId="0" borderId="22" xfId="0" applyFont="1" applyBorder="1" applyAlignment="1">
      <alignment horizontal="left" vertical="center"/>
    </xf>
    <xf numFmtId="0" fontId="5" fillId="0" borderId="1"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6" fillId="0" borderId="2" xfId="0" applyFont="1" applyBorder="1" applyAlignment="1">
      <alignment horizontal="center" vertical="center" wrapText="1"/>
    </xf>
    <xf numFmtId="0" fontId="41" fillId="0" borderId="0" xfId="0" applyFont="1" applyAlignment="1">
      <alignment horizontal="left" vertical="center" wrapText="1"/>
    </xf>
    <xf numFmtId="0" fontId="34" fillId="0" borderId="25" xfId="0" applyFont="1" applyBorder="1" applyAlignment="1">
      <alignment horizontal="left" vertical="center" wrapText="1"/>
    </xf>
    <xf numFmtId="0" fontId="35" fillId="0" borderId="25" xfId="0" applyFont="1" applyBorder="1" applyAlignment="1">
      <alignment horizontal="left" vertical="center" wrapText="1"/>
    </xf>
    <xf numFmtId="0" fontId="39" fillId="0" borderId="25" xfId="0" applyFont="1" applyBorder="1" applyAlignment="1">
      <alignment horizontal="center"/>
    </xf>
    <xf numFmtId="0" fontId="6" fillId="0" borderId="15" xfId="0" applyFont="1" applyBorder="1" applyAlignment="1">
      <alignment horizontal="center" vertical="center" wrapText="1"/>
    </xf>
    <xf numFmtId="0" fontId="6" fillId="0" borderId="20" xfId="0" applyFont="1" applyBorder="1" applyAlignment="1">
      <alignment horizontal="center" vertical="center" wrapText="1"/>
    </xf>
    <xf numFmtId="0" fontId="5" fillId="3" borderId="0" xfId="0" applyFont="1" applyFill="1" applyAlignment="1">
      <alignment horizontal="right" vertical="center"/>
    </xf>
    <xf numFmtId="0" fontId="39" fillId="3" borderId="25" xfId="0" applyFont="1" applyFill="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left" vertical="top" wrapText="1"/>
    </xf>
    <xf numFmtId="0" fontId="14" fillId="0" borderId="0" xfId="0" applyFont="1" applyAlignment="1">
      <alignment horizontal="left" vertical="top"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opLeftCell="A4" zoomScaleNormal="100" zoomScaleSheetLayoutView="86" workbookViewId="0">
      <selection activeCell="A12" sqref="A12:I12"/>
    </sheetView>
  </sheetViews>
  <sheetFormatPr defaultRowHeight="15" x14ac:dyDescent="0.25"/>
  <cols>
    <col min="1" max="1" width="26.5703125" customWidth="1"/>
    <col min="2" max="2" width="39" customWidth="1"/>
    <col min="3" max="3" width="16.28515625" customWidth="1"/>
    <col min="4" max="4" width="14.7109375" customWidth="1"/>
    <col min="5" max="5" width="11" customWidth="1"/>
    <col min="6" max="6" width="12.5703125" customWidth="1"/>
    <col min="7" max="7" width="13.85546875" customWidth="1"/>
    <col min="8" max="9" width="12.42578125" customWidth="1"/>
    <col min="10" max="10" width="9.85546875" customWidth="1"/>
  </cols>
  <sheetData>
    <row r="1" spans="1:12" x14ac:dyDescent="0.25">
      <c r="H1" s="283" t="s">
        <v>158</v>
      </c>
      <c r="I1" s="283"/>
    </row>
    <row r="2" spans="1:12" ht="15.75" customHeight="1" x14ac:dyDescent="0.25">
      <c r="A2" s="207"/>
      <c r="B2" s="207"/>
      <c r="C2" s="207"/>
      <c r="D2" s="207"/>
      <c r="E2" s="207"/>
      <c r="F2" s="207"/>
      <c r="G2" s="303" t="s">
        <v>226</v>
      </c>
      <c r="H2" s="303"/>
      <c r="I2" s="303"/>
    </row>
    <row r="3" spans="1:12" ht="15.75" customHeight="1" x14ac:dyDescent="0.25">
      <c r="A3" s="207"/>
      <c r="B3" s="207"/>
      <c r="C3" s="207"/>
      <c r="D3" s="207"/>
      <c r="E3" s="207"/>
      <c r="F3" s="207"/>
      <c r="G3" s="303"/>
      <c r="H3" s="303"/>
      <c r="I3" s="303"/>
    </row>
    <row r="4" spans="1:12" ht="15.75" customHeight="1" x14ac:dyDescent="0.25">
      <c r="A4" s="207"/>
      <c r="B4" s="207"/>
      <c r="C4" s="207"/>
      <c r="D4" s="207"/>
      <c r="E4" s="207"/>
      <c r="F4" s="207"/>
      <c r="G4" s="303"/>
      <c r="H4" s="303"/>
      <c r="I4" s="303"/>
    </row>
    <row r="5" spans="1:12" ht="20.25" customHeight="1" x14ac:dyDescent="0.25">
      <c r="A5" s="207"/>
      <c r="B5" s="207"/>
      <c r="C5" s="207"/>
      <c r="D5" s="207"/>
      <c r="E5" s="207"/>
      <c r="F5" s="207"/>
      <c r="G5" s="303"/>
      <c r="H5" s="303"/>
      <c r="I5" s="303"/>
    </row>
    <row r="6" spans="1:12" ht="15.75" customHeight="1" x14ac:dyDescent="0.25">
      <c r="A6" s="207"/>
      <c r="B6" s="207"/>
      <c r="C6" s="207"/>
      <c r="D6" s="207"/>
      <c r="E6" s="207"/>
      <c r="F6" s="207"/>
      <c r="G6" s="207"/>
      <c r="H6" s="207"/>
      <c r="I6" s="207"/>
    </row>
    <row r="7" spans="1:12" ht="18.75" x14ac:dyDescent="0.25">
      <c r="A7" s="294" t="s">
        <v>214</v>
      </c>
      <c r="B7" s="294"/>
      <c r="C7" s="294"/>
      <c r="D7" s="294"/>
      <c r="E7" s="294"/>
      <c r="F7" s="294"/>
      <c r="G7" s="294"/>
      <c r="H7" s="294"/>
      <c r="I7" s="294"/>
    </row>
    <row r="8" spans="1:12" ht="15.75" x14ac:dyDescent="0.25">
      <c r="A8" s="3"/>
    </row>
    <row r="9" spans="1:12" ht="15.75" x14ac:dyDescent="0.25">
      <c r="A9" s="5" t="s">
        <v>235</v>
      </c>
      <c r="I9" s="208" t="s">
        <v>149</v>
      </c>
    </row>
    <row r="10" spans="1:12" x14ac:dyDescent="0.25">
      <c r="A10" s="18" t="s">
        <v>148</v>
      </c>
      <c r="B10" s="19"/>
      <c r="C10" s="19"/>
      <c r="D10" s="19"/>
      <c r="E10" s="19"/>
      <c r="F10" s="19"/>
      <c r="G10" s="19"/>
      <c r="H10" s="19"/>
      <c r="I10" s="209" t="s">
        <v>150</v>
      </c>
      <c r="J10" s="19"/>
      <c r="K10" s="19"/>
      <c r="L10" s="19"/>
    </row>
    <row r="11" spans="1:12" ht="15.75" x14ac:dyDescent="0.25">
      <c r="A11" s="1"/>
    </row>
    <row r="12" spans="1:12" ht="30" customHeight="1" x14ac:dyDescent="0.25">
      <c r="A12" s="285" t="s">
        <v>231</v>
      </c>
      <c r="B12" s="285"/>
      <c r="C12" s="285"/>
      <c r="D12" s="285"/>
      <c r="E12" s="285"/>
      <c r="F12" s="285"/>
      <c r="G12" s="285"/>
      <c r="H12" s="285"/>
      <c r="I12" s="285"/>
    </row>
    <row r="13" spans="1:12" ht="10.5" customHeight="1" x14ac:dyDescent="0.25">
      <c r="A13" s="205"/>
      <c r="B13" s="205"/>
      <c r="C13" s="205"/>
      <c r="D13" s="205"/>
      <c r="E13" s="205"/>
      <c r="F13" s="205"/>
      <c r="G13" s="205"/>
      <c r="H13" s="205"/>
      <c r="I13" s="205"/>
    </row>
    <row r="14" spans="1:12" ht="31.5" customHeight="1" x14ac:dyDescent="0.25">
      <c r="A14" s="284" t="s">
        <v>166</v>
      </c>
      <c r="B14" s="284"/>
      <c r="C14" s="284"/>
      <c r="D14" s="284"/>
      <c r="E14" s="284"/>
      <c r="F14" s="284"/>
      <c r="G14" s="284"/>
      <c r="H14" s="284"/>
      <c r="I14" s="284"/>
      <c r="J14" s="218"/>
      <c r="K14" s="218"/>
    </row>
    <row r="15" spans="1:12" ht="35.25" customHeight="1" x14ac:dyDescent="0.25">
      <c r="A15" s="220" t="s">
        <v>167</v>
      </c>
      <c r="B15" s="220" t="s">
        <v>32</v>
      </c>
      <c r="C15" s="220" t="s">
        <v>182</v>
      </c>
      <c r="D15" s="220" t="s">
        <v>183</v>
      </c>
      <c r="E15" s="219" t="s">
        <v>184</v>
      </c>
      <c r="F15" s="220" t="s">
        <v>168</v>
      </c>
      <c r="G15" s="220" t="s">
        <v>186</v>
      </c>
      <c r="H15" s="217"/>
      <c r="I15" s="217"/>
      <c r="J15" s="217"/>
      <c r="K15" s="217"/>
    </row>
    <row r="16" spans="1:12" ht="13.5" customHeight="1" x14ac:dyDescent="0.25">
      <c r="A16" s="221">
        <v>1</v>
      </c>
      <c r="B16" s="221">
        <v>2</v>
      </c>
      <c r="C16" s="221">
        <v>3</v>
      </c>
      <c r="D16" s="221">
        <v>4</v>
      </c>
      <c r="E16" s="221">
        <v>5</v>
      </c>
      <c r="F16" s="221">
        <v>6</v>
      </c>
      <c r="G16" s="221">
        <v>7</v>
      </c>
      <c r="H16" s="218"/>
      <c r="I16" s="218"/>
      <c r="J16" s="217"/>
      <c r="K16" s="217"/>
    </row>
    <row r="17" spans="1:11" ht="29.25" customHeight="1" x14ac:dyDescent="0.25">
      <c r="A17" s="304" t="s">
        <v>165</v>
      </c>
      <c r="B17" s="304"/>
      <c r="C17" s="304"/>
      <c r="D17" s="304"/>
      <c r="E17" s="304"/>
      <c r="F17" s="304"/>
      <c r="G17" s="304"/>
      <c r="H17" s="218"/>
      <c r="I17" s="218"/>
      <c r="J17" s="217"/>
      <c r="K17" s="217"/>
    </row>
    <row r="18" spans="1:11" ht="15.75" customHeight="1" x14ac:dyDescent="0.25">
      <c r="A18" s="110" t="s">
        <v>35</v>
      </c>
      <c r="B18" s="222"/>
      <c r="C18" s="222"/>
      <c r="D18" s="222"/>
      <c r="E18" s="222"/>
      <c r="F18" s="222"/>
      <c r="G18" s="222"/>
      <c r="H18" s="218"/>
      <c r="I18" s="218"/>
      <c r="J18" s="217"/>
      <c r="K18" s="217"/>
    </row>
    <row r="19" spans="1:11" ht="15.75" customHeight="1" x14ac:dyDescent="0.25">
      <c r="A19" s="93" t="s">
        <v>138</v>
      </c>
      <c r="B19" s="250" t="s">
        <v>82</v>
      </c>
      <c r="C19" s="250">
        <v>1</v>
      </c>
      <c r="D19" s="250">
        <v>1</v>
      </c>
      <c r="E19" s="250">
        <v>1</v>
      </c>
      <c r="F19" s="250">
        <v>1</v>
      </c>
      <c r="G19" s="250">
        <v>1</v>
      </c>
      <c r="H19" s="218"/>
      <c r="I19" s="218"/>
      <c r="J19" s="217"/>
      <c r="K19" s="217"/>
    </row>
    <row r="20" spans="1:11" ht="24.75" customHeight="1" x14ac:dyDescent="0.25">
      <c r="A20" s="93" t="s">
        <v>229</v>
      </c>
      <c r="B20" s="250" t="s">
        <v>82</v>
      </c>
      <c r="C20" s="250">
        <v>11</v>
      </c>
      <c r="D20" s="250">
        <v>11</v>
      </c>
      <c r="E20" s="250">
        <v>11</v>
      </c>
      <c r="F20" s="250">
        <v>11</v>
      </c>
      <c r="G20" s="250">
        <v>11</v>
      </c>
      <c r="H20" s="218"/>
      <c r="I20" s="218"/>
      <c r="J20" s="217"/>
      <c r="K20" s="217"/>
    </row>
    <row r="21" spans="1:11" ht="15.75" customHeight="1" x14ac:dyDescent="0.25">
      <c r="A21" s="110" t="s">
        <v>36</v>
      </c>
      <c r="B21" s="222"/>
      <c r="C21" s="250"/>
      <c r="D21" s="250"/>
      <c r="E21" s="250"/>
      <c r="F21" s="250"/>
      <c r="G21" s="250"/>
      <c r="H21" s="218"/>
      <c r="I21" s="218"/>
      <c r="J21" s="217"/>
      <c r="K21" s="217"/>
    </row>
    <row r="22" spans="1:11" ht="36.75" customHeight="1" x14ac:dyDescent="0.25">
      <c r="A22" s="93" t="s">
        <v>140</v>
      </c>
      <c r="B22" s="250" t="s">
        <v>82</v>
      </c>
      <c r="C22" s="250"/>
      <c r="D22" s="250">
        <v>3</v>
      </c>
      <c r="E22" s="250">
        <v>3</v>
      </c>
      <c r="F22" s="250">
        <v>3</v>
      </c>
      <c r="G22" s="250">
        <v>3</v>
      </c>
      <c r="H22" s="218"/>
      <c r="I22" s="218"/>
      <c r="J22" s="217"/>
      <c r="K22" s="217"/>
    </row>
    <row r="23" spans="1:11" ht="15.75" customHeight="1" x14ac:dyDescent="0.25">
      <c r="A23" s="201" t="s">
        <v>37</v>
      </c>
      <c r="B23" s="222"/>
      <c r="C23" s="250"/>
      <c r="D23" s="250"/>
      <c r="E23" s="250"/>
      <c r="F23" s="250"/>
      <c r="G23" s="250"/>
      <c r="H23" s="218"/>
      <c r="I23" s="218"/>
      <c r="J23" s="217"/>
      <c r="K23" s="217"/>
    </row>
    <row r="24" spans="1:11" ht="27" customHeight="1" x14ac:dyDescent="0.25">
      <c r="A24" s="93" t="s">
        <v>141</v>
      </c>
      <c r="B24" s="250" t="s">
        <v>225</v>
      </c>
      <c r="C24" s="250"/>
      <c r="D24" s="250">
        <v>5056</v>
      </c>
      <c r="E24" s="250">
        <v>2319</v>
      </c>
      <c r="F24" s="250">
        <v>5952</v>
      </c>
      <c r="G24" s="250">
        <v>6249</v>
      </c>
      <c r="H24" s="218"/>
      <c r="I24" s="218"/>
      <c r="J24" s="217"/>
      <c r="K24" s="217"/>
    </row>
    <row r="25" spans="1:11" ht="15.75" customHeight="1" x14ac:dyDescent="0.25">
      <c r="A25" s="110" t="s">
        <v>38</v>
      </c>
      <c r="B25" s="222"/>
      <c r="C25" s="250"/>
      <c r="D25" s="250"/>
      <c r="E25" s="250"/>
      <c r="F25" s="250"/>
      <c r="G25" s="250"/>
      <c r="H25" s="218"/>
      <c r="I25" s="218"/>
      <c r="J25" s="217"/>
      <c r="K25" s="217"/>
    </row>
    <row r="26" spans="1:11" ht="24" customHeight="1" x14ac:dyDescent="0.25">
      <c r="A26" s="240" t="s">
        <v>142</v>
      </c>
      <c r="B26" s="250" t="s">
        <v>224</v>
      </c>
      <c r="C26" s="250"/>
      <c r="D26" s="250">
        <v>27.3</v>
      </c>
      <c r="E26" s="250">
        <v>27.3</v>
      </c>
      <c r="F26" s="250">
        <v>27.3</v>
      </c>
      <c r="G26" s="250">
        <v>27.3</v>
      </c>
      <c r="H26" s="218"/>
      <c r="I26" s="218"/>
      <c r="J26" s="217"/>
      <c r="K26" s="217"/>
    </row>
    <row r="27" spans="1:11" ht="15.75" x14ac:dyDescent="0.25">
      <c r="A27" s="1"/>
    </row>
    <row r="28" spans="1:11" ht="31.5" customHeight="1" x14ac:dyDescent="0.25">
      <c r="A28" s="285" t="s">
        <v>215</v>
      </c>
      <c r="B28" s="285"/>
      <c r="C28" s="285"/>
      <c r="D28" s="285"/>
      <c r="E28" s="285"/>
      <c r="F28" s="285"/>
      <c r="G28" s="285"/>
      <c r="H28" s="285"/>
      <c r="I28" s="285"/>
    </row>
    <row r="29" spans="1:11" ht="15.75" thickBot="1" x14ac:dyDescent="0.3">
      <c r="A29" s="291" t="s">
        <v>110</v>
      </c>
      <c r="B29" s="291"/>
      <c r="C29" s="291"/>
      <c r="D29" s="291"/>
      <c r="E29" s="291"/>
      <c r="F29" s="291"/>
      <c r="G29" s="291"/>
      <c r="H29" s="291"/>
      <c r="I29" s="291"/>
    </row>
    <row r="30" spans="1:11" ht="27" customHeight="1" x14ac:dyDescent="0.25">
      <c r="A30" s="287" t="s">
        <v>111</v>
      </c>
      <c r="B30" s="287" t="s">
        <v>112</v>
      </c>
      <c r="C30" s="289" t="s">
        <v>1</v>
      </c>
      <c r="D30" s="292" t="s">
        <v>113</v>
      </c>
      <c r="E30" s="20" t="s">
        <v>216</v>
      </c>
      <c r="F30" s="20" t="s">
        <v>217</v>
      </c>
      <c r="G30" s="7" t="s">
        <v>218</v>
      </c>
      <c r="H30" s="7" t="s">
        <v>164</v>
      </c>
      <c r="I30" s="244" t="s">
        <v>219</v>
      </c>
      <c r="J30" s="305" t="s">
        <v>220</v>
      </c>
    </row>
    <row r="31" spans="1:11" ht="51" customHeight="1" thickBot="1" x14ac:dyDescent="0.3">
      <c r="A31" s="288"/>
      <c r="B31" s="288"/>
      <c r="C31" s="290"/>
      <c r="D31" s="293"/>
      <c r="E31" s="21" t="s">
        <v>2</v>
      </c>
      <c r="F31" s="11" t="s">
        <v>9</v>
      </c>
      <c r="G31" s="8" t="s">
        <v>3</v>
      </c>
      <c r="H31" s="8" t="s">
        <v>4</v>
      </c>
      <c r="I31" s="245" t="s">
        <v>4</v>
      </c>
      <c r="J31" s="306"/>
    </row>
    <row r="32" spans="1:11" ht="15.75" thickBot="1" x14ac:dyDescent="0.3">
      <c r="A32" s="9">
        <v>1</v>
      </c>
      <c r="B32" s="10">
        <v>2</v>
      </c>
      <c r="C32" s="10">
        <v>3</v>
      </c>
      <c r="D32" s="10">
        <f>C32+1</f>
        <v>4</v>
      </c>
      <c r="E32" s="10">
        <f t="shared" ref="E32:I32" si="0">D32+1</f>
        <v>5</v>
      </c>
      <c r="F32" s="10">
        <f t="shared" si="0"/>
        <v>6</v>
      </c>
      <c r="G32" s="10">
        <f t="shared" si="0"/>
        <v>7</v>
      </c>
      <c r="H32" s="10">
        <f t="shared" si="0"/>
        <v>8</v>
      </c>
      <c r="I32" s="246">
        <f t="shared" si="0"/>
        <v>9</v>
      </c>
      <c r="J32" s="249">
        <v>10</v>
      </c>
    </row>
    <row r="33" spans="1:10" ht="35.25" customHeight="1" thickBot="1" x14ac:dyDescent="0.3">
      <c r="A33" s="71" t="s">
        <v>236</v>
      </c>
      <c r="B33" s="277" t="s">
        <v>122</v>
      </c>
      <c r="C33" s="278" t="s">
        <v>115</v>
      </c>
      <c r="D33" s="140" t="s">
        <v>160</v>
      </c>
      <c r="E33" s="146">
        <v>0</v>
      </c>
      <c r="F33" s="252">
        <v>15168</v>
      </c>
      <c r="G33" s="146">
        <v>6956</v>
      </c>
      <c r="H33" s="146">
        <v>17855</v>
      </c>
      <c r="I33" s="247">
        <v>18747</v>
      </c>
      <c r="J33" s="139"/>
    </row>
    <row r="34" spans="1:10" ht="15.75" thickBot="1" x14ac:dyDescent="0.3">
      <c r="A34" s="65"/>
      <c r="B34" s="66" t="s">
        <v>6</v>
      </c>
      <c r="C34" s="67"/>
      <c r="D34" s="67"/>
      <c r="E34" s="147">
        <f>E33</f>
        <v>0</v>
      </c>
      <c r="F34" s="147">
        <f>F33</f>
        <v>15168</v>
      </c>
      <c r="G34" s="147">
        <f>G33</f>
        <v>6956</v>
      </c>
      <c r="H34" s="147">
        <f>H33</f>
        <v>17855</v>
      </c>
      <c r="I34" s="248">
        <f>I33</f>
        <v>18747</v>
      </c>
      <c r="J34" s="139"/>
    </row>
    <row r="35" spans="1:10" x14ac:dyDescent="0.25">
      <c r="A35" s="12"/>
    </row>
    <row r="36" spans="1:10" x14ac:dyDescent="0.25">
      <c r="A36" s="12"/>
    </row>
    <row r="37" spans="1:10" ht="32.25" customHeight="1" x14ac:dyDescent="0.25">
      <c r="A37" s="285" t="s">
        <v>221</v>
      </c>
      <c r="B37" s="285"/>
      <c r="C37" s="285"/>
      <c r="D37" s="285"/>
      <c r="E37" s="285"/>
      <c r="F37" s="285"/>
      <c r="G37" s="285"/>
      <c r="H37" s="285"/>
      <c r="I37" s="285"/>
    </row>
    <row r="38" spans="1:10" ht="15.75" thickBot="1" x14ac:dyDescent="0.3">
      <c r="A38" s="291" t="s">
        <v>110</v>
      </c>
      <c r="B38" s="291"/>
      <c r="C38" s="291"/>
      <c r="D38" s="291"/>
      <c r="E38" s="291"/>
      <c r="F38" s="291"/>
      <c r="G38" s="291"/>
      <c r="H38" s="291"/>
      <c r="I38" s="291"/>
    </row>
    <row r="39" spans="1:10" ht="29.25" customHeight="1" x14ac:dyDescent="0.25">
      <c r="A39" s="287" t="s">
        <v>111</v>
      </c>
      <c r="B39" s="287" t="s">
        <v>112</v>
      </c>
      <c r="C39" s="289" t="s">
        <v>1</v>
      </c>
      <c r="D39" s="292" t="s">
        <v>113</v>
      </c>
      <c r="E39" s="20" t="s">
        <v>216</v>
      </c>
      <c r="F39" s="20" t="s">
        <v>217</v>
      </c>
      <c r="G39" s="7" t="s">
        <v>218</v>
      </c>
      <c r="H39" s="7" t="s">
        <v>164</v>
      </c>
      <c r="I39" s="244" t="s">
        <v>219</v>
      </c>
      <c r="J39" s="305" t="s">
        <v>220</v>
      </c>
    </row>
    <row r="40" spans="1:10" ht="56.25" customHeight="1" thickBot="1" x14ac:dyDescent="0.3">
      <c r="A40" s="288"/>
      <c r="B40" s="288"/>
      <c r="C40" s="290"/>
      <c r="D40" s="293"/>
      <c r="E40" s="6" t="s">
        <v>2</v>
      </c>
      <c r="F40" s="21" t="s">
        <v>10</v>
      </c>
      <c r="G40" s="8" t="s">
        <v>3</v>
      </c>
      <c r="H40" s="8" t="s">
        <v>4</v>
      </c>
      <c r="I40" s="245" t="s">
        <v>4</v>
      </c>
      <c r="J40" s="306"/>
    </row>
    <row r="41" spans="1:10" ht="15.75" thickBot="1" x14ac:dyDescent="0.3">
      <c r="A41" s="9">
        <v>1</v>
      </c>
      <c r="B41" s="10">
        <v>2</v>
      </c>
      <c r="C41" s="10">
        <v>3</v>
      </c>
      <c r="D41" s="10">
        <f>C41+1</f>
        <v>4</v>
      </c>
      <c r="E41" s="10">
        <f t="shared" ref="E41:I41" si="1">D41+1</f>
        <v>5</v>
      </c>
      <c r="F41" s="10">
        <f t="shared" si="1"/>
        <v>6</v>
      </c>
      <c r="G41" s="10">
        <f t="shared" si="1"/>
        <v>7</v>
      </c>
      <c r="H41" s="10">
        <f t="shared" si="1"/>
        <v>8</v>
      </c>
      <c r="I41" s="246">
        <f t="shared" si="1"/>
        <v>9</v>
      </c>
      <c r="J41" s="249">
        <v>10</v>
      </c>
    </row>
    <row r="42" spans="1:10" ht="39" thickBot="1" x14ac:dyDescent="0.3">
      <c r="A42" s="71" t="s">
        <v>236</v>
      </c>
      <c r="B42" s="72" t="s">
        <v>122</v>
      </c>
      <c r="C42" s="72" t="s">
        <v>115</v>
      </c>
      <c r="D42" s="140" t="s">
        <v>160</v>
      </c>
      <c r="E42" s="146">
        <v>0</v>
      </c>
      <c r="F42" s="146">
        <v>0</v>
      </c>
      <c r="G42" s="146">
        <v>0</v>
      </c>
      <c r="H42" s="146">
        <f>ROUND(G42*1.056,0)</f>
        <v>0</v>
      </c>
      <c r="I42" s="247">
        <f>ROUND(H42*1.05,0)</f>
        <v>0</v>
      </c>
      <c r="J42" s="139"/>
    </row>
    <row r="43" spans="1:10" ht="15.75" thickBot="1" x14ac:dyDescent="0.3">
      <c r="A43" s="65"/>
      <c r="B43" s="66" t="s">
        <v>6</v>
      </c>
      <c r="C43" s="67"/>
      <c r="D43" s="67"/>
      <c r="E43" s="147">
        <f>E42</f>
        <v>0</v>
      </c>
      <c r="F43" s="147">
        <f t="shared" ref="F43:I43" si="2">F42</f>
        <v>0</v>
      </c>
      <c r="G43" s="147">
        <f>G42</f>
        <v>0</v>
      </c>
      <c r="H43" s="147">
        <f t="shared" si="2"/>
        <v>0</v>
      </c>
      <c r="I43" s="248">
        <f t="shared" si="2"/>
        <v>0</v>
      </c>
      <c r="J43" s="139"/>
    </row>
    <row r="44" spans="1:10" x14ac:dyDescent="0.25">
      <c r="A44" s="13"/>
    </row>
    <row r="45" spans="1:10" ht="15" customHeight="1" x14ac:dyDescent="0.25">
      <c r="A45" s="286"/>
      <c r="B45" s="286"/>
      <c r="C45" s="286"/>
      <c r="D45" s="286"/>
      <c r="E45" s="286"/>
      <c r="F45" s="286"/>
      <c r="G45" s="286"/>
      <c r="H45" s="286"/>
      <c r="I45" s="286"/>
    </row>
    <row r="46" spans="1:10" ht="21" customHeight="1" x14ac:dyDescent="0.25">
      <c r="A46" s="14"/>
    </row>
    <row r="47" spans="1:10" ht="20.25" customHeight="1" x14ac:dyDescent="0.25">
      <c r="A47" s="297" t="s">
        <v>222</v>
      </c>
      <c r="B47" s="297"/>
      <c r="C47" s="23"/>
      <c r="D47" s="130"/>
      <c r="E47" s="297" t="s">
        <v>108</v>
      </c>
      <c r="F47" s="297"/>
      <c r="G47" s="22"/>
      <c r="H47" s="298" t="s">
        <v>169</v>
      </c>
      <c r="I47" s="298"/>
    </row>
    <row r="48" spans="1:10" ht="18.75" customHeight="1" x14ac:dyDescent="0.25">
      <c r="A48" s="300"/>
      <c r="B48" s="301"/>
      <c r="C48" s="301"/>
      <c r="D48" s="131"/>
      <c r="E48" s="299" t="s">
        <v>7</v>
      </c>
      <c r="F48" s="299"/>
      <c r="G48" s="24"/>
      <c r="H48" s="299" t="s">
        <v>8</v>
      </c>
      <c r="I48" s="299"/>
    </row>
    <row r="49" spans="1:9" ht="15" customHeight="1" x14ac:dyDescent="0.25">
      <c r="A49" s="300"/>
      <c r="B49" s="301"/>
      <c r="C49" s="301"/>
      <c r="D49" s="131"/>
      <c r="E49" s="299"/>
      <c r="F49" s="299"/>
      <c r="G49" s="24"/>
      <c r="H49" s="299"/>
      <c r="I49" s="299"/>
    </row>
    <row r="50" spans="1:9" ht="20.25" customHeight="1" x14ac:dyDescent="0.25">
      <c r="A50" s="302" t="s">
        <v>78</v>
      </c>
      <c r="B50" s="302"/>
      <c r="C50" s="16"/>
      <c r="D50" s="16"/>
      <c r="E50" s="297" t="s">
        <v>223</v>
      </c>
      <c r="F50" s="297"/>
      <c r="G50" s="22"/>
      <c r="H50" s="298" t="s">
        <v>79</v>
      </c>
      <c r="I50" s="298"/>
    </row>
    <row r="51" spans="1:9" ht="15.75" x14ac:dyDescent="0.25">
      <c r="A51" s="15"/>
      <c r="B51" s="17"/>
      <c r="C51" s="17"/>
      <c r="D51" s="131"/>
      <c r="E51" s="299" t="s">
        <v>7</v>
      </c>
      <c r="F51" s="299"/>
      <c r="G51" s="24"/>
      <c r="H51" s="299" t="s">
        <v>8</v>
      </c>
      <c r="I51" s="299"/>
    </row>
    <row r="52" spans="1:9" x14ac:dyDescent="0.25">
      <c r="A52" s="13"/>
      <c r="E52" s="299"/>
      <c r="F52" s="299"/>
      <c r="G52" s="24"/>
      <c r="H52" s="299"/>
      <c r="I52" s="299"/>
    </row>
    <row r="53" spans="1:9" x14ac:dyDescent="0.25">
      <c r="A53" s="13"/>
    </row>
    <row r="54" spans="1:9" x14ac:dyDescent="0.25">
      <c r="A54" s="13"/>
    </row>
    <row r="55" spans="1:9" ht="38.25" customHeight="1" x14ac:dyDescent="0.3">
      <c r="A55" s="296" t="s">
        <v>11</v>
      </c>
      <c r="B55" s="296"/>
      <c r="C55" s="296"/>
      <c r="D55" s="296"/>
      <c r="E55" s="296"/>
      <c r="F55" s="91"/>
      <c r="G55" s="91"/>
      <c r="H55" s="92" t="s">
        <v>12</v>
      </c>
      <c r="I55" s="91"/>
    </row>
    <row r="56" spans="1:9" ht="15.75" x14ac:dyDescent="0.25">
      <c r="A56" s="295"/>
      <c r="B56" s="295"/>
      <c r="C56" s="295"/>
      <c r="D56" s="295"/>
      <c r="E56" s="295"/>
      <c r="F56" s="295"/>
      <c r="G56" s="295"/>
      <c r="H56" s="295"/>
      <c r="I56" s="295"/>
    </row>
    <row r="57" spans="1:9" x14ac:dyDescent="0.25">
      <c r="A57" s="13"/>
    </row>
    <row r="58" spans="1:9" x14ac:dyDescent="0.25">
      <c r="A58" s="13"/>
    </row>
  </sheetData>
  <mergeCells count="36">
    <mergeCell ref="A29:I29"/>
    <mergeCell ref="G2:I5"/>
    <mergeCell ref="A17:G17"/>
    <mergeCell ref="J30:J31"/>
    <mergeCell ref="J39:J40"/>
    <mergeCell ref="A56:I56"/>
    <mergeCell ref="A55:E55"/>
    <mergeCell ref="A47:B47"/>
    <mergeCell ref="H47:I47"/>
    <mergeCell ref="H48:I49"/>
    <mergeCell ref="E47:F47"/>
    <mergeCell ref="E48:F49"/>
    <mergeCell ref="A48:A49"/>
    <mergeCell ref="B48:B49"/>
    <mergeCell ref="C48:C49"/>
    <mergeCell ref="E50:F50"/>
    <mergeCell ref="H50:I50"/>
    <mergeCell ref="E51:F52"/>
    <mergeCell ref="H51:I52"/>
    <mergeCell ref="A50:B50"/>
    <mergeCell ref="H1:I1"/>
    <mergeCell ref="A14:I14"/>
    <mergeCell ref="A37:I37"/>
    <mergeCell ref="A45:I45"/>
    <mergeCell ref="A30:A31"/>
    <mergeCell ref="B30:B31"/>
    <mergeCell ref="C30:C31"/>
    <mergeCell ref="A39:A40"/>
    <mergeCell ref="B39:B40"/>
    <mergeCell ref="C39:C40"/>
    <mergeCell ref="A38:I38"/>
    <mergeCell ref="D30:D31"/>
    <mergeCell ref="D39:D40"/>
    <mergeCell ref="A7:I7"/>
    <mergeCell ref="A12:I12"/>
    <mergeCell ref="A28:I28"/>
  </mergeCells>
  <pageMargins left="0.70866141732283472" right="0.70866141732283472" top="0.33" bottom="0.27559055118110237" header="0.31496062992125984" footer="0.24"/>
  <pageSetup paperSize="9" scale="75" orientation="landscape"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338"/>
  <sheetViews>
    <sheetView tabSelected="1" topLeftCell="A20" zoomScaleNormal="100" zoomScaleSheetLayoutView="91" workbookViewId="0">
      <selection activeCell="A28" sqref="A28:O28"/>
    </sheetView>
  </sheetViews>
  <sheetFormatPr defaultRowHeight="15" outlineLevelRow="1" x14ac:dyDescent="0.25"/>
  <cols>
    <col min="1" max="1" width="14.5703125" customWidth="1"/>
    <col min="2" max="2" width="22.42578125" customWidth="1"/>
    <col min="3" max="3" width="30.5703125" customWidth="1"/>
    <col min="4" max="4" width="12.7109375" customWidth="1"/>
    <col min="5" max="5" width="13" customWidth="1"/>
    <col min="6" max="6" width="12.28515625" customWidth="1"/>
    <col min="7" max="7" width="12.140625" customWidth="1"/>
    <col min="8" max="8" width="14" customWidth="1"/>
    <col min="9" max="9" width="14.28515625" customWidth="1"/>
    <col min="10" max="10" width="11.42578125" customWidth="1"/>
    <col min="11" max="11" width="11.85546875" customWidth="1"/>
    <col min="12" max="12" width="11" customWidth="1"/>
    <col min="13" max="13" width="13.28515625" customWidth="1"/>
    <col min="14" max="14" width="10" bestFit="1" customWidth="1"/>
  </cols>
  <sheetData>
    <row r="1" spans="1:16" ht="15.75" x14ac:dyDescent="0.25">
      <c r="A1" s="5"/>
      <c r="B1" s="5"/>
      <c r="C1" s="5"/>
      <c r="D1" s="5"/>
      <c r="E1" s="5"/>
      <c r="F1" s="5"/>
      <c r="G1" s="5"/>
      <c r="H1" s="5"/>
      <c r="I1" s="5"/>
      <c r="J1" s="5"/>
      <c r="K1" s="5"/>
      <c r="L1" s="295" t="s">
        <v>147</v>
      </c>
      <c r="M1" s="295"/>
      <c r="N1" s="295"/>
      <c r="O1" s="5"/>
    </row>
    <row r="2" spans="1:16" ht="30" customHeight="1" x14ac:dyDescent="0.25">
      <c r="A2" s="1"/>
      <c r="J2" s="307" t="s">
        <v>178</v>
      </c>
      <c r="K2" s="307"/>
      <c r="L2" s="307"/>
      <c r="M2" s="307"/>
      <c r="N2" s="307"/>
      <c r="O2" s="22"/>
      <c r="P2" s="22"/>
    </row>
    <row r="3" spans="1:16" ht="26.25" customHeight="1" x14ac:dyDescent="0.25">
      <c r="A3" s="5"/>
      <c r="B3" s="5"/>
      <c r="C3" s="5"/>
      <c r="D3" s="5"/>
      <c r="E3" s="5"/>
      <c r="F3" s="5"/>
      <c r="G3" s="5"/>
      <c r="H3" s="5"/>
      <c r="I3" s="5"/>
      <c r="J3" s="307"/>
      <c r="K3" s="307"/>
      <c r="L3" s="307"/>
      <c r="M3" s="307"/>
      <c r="N3" s="307"/>
      <c r="O3" s="5"/>
    </row>
    <row r="4" spans="1:16" ht="10.5" customHeight="1" x14ac:dyDescent="0.25">
      <c r="A4" s="5"/>
      <c r="B4" s="5"/>
      <c r="C4" s="5"/>
      <c r="D4" s="5"/>
      <c r="E4" s="5"/>
      <c r="F4" s="5"/>
      <c r="G4" s="5"/>
      <c r="H4" s="5"/>
      <c r="I4" s="5"/>
      <c r="J4" s="307"/>
      <c r="K4" s="307"/>
      <c r="L4" s="307"/>
      <c r="M4" s="307"/>
      <c r="N4" s="307"/>
      <c r="O4" s="5"/>
    </row>
    <row r="5" spans="1:16" ht="15.75" x14ac:dyDescent="0.25">
      <c r="A5" s="5"/>
      <c r="B5" s="5"/>
      <c r="C5" s="5"/>
      <c r="D5" s="5"/>
      <c r="E5" s="5"/>
      <c r="F5" s="5"/>
      <c r="G5" s="5"/>
      <c r="H5" s="5"/>
      <c r="I5" s="5"/>
      <c r="J5" s="5"/>
      <c r="K5" s="5"/>
      <c r="L5" s="5"/>
      <c r="M5" s="5"/>
      <c r="N5" s="5"/>
      <c r="O5" s="5"/>
    </row>
    <row r="6" spans="1:16" ht="15.75" x14ac:dyDescent="0.25">
      <c r="A6" s="3"/>
    </row>
    <row r="7" spans="1:16" ht="15.75" hidden="1" outlineLevel="1" x14ac:dyDescent="0.25">
      <c r="A7" s="25"/>
    </row>
    <row r="8" spans="1:16" ht="15.75" hidden="1" outlineLevel="1" x14ac:dyDescent="0.25">
      <c r="A8" s="25"/>
    </row>
    <row r="9" spans="1:16" ht="15.75" hidden="1" outlineLevel="1" x14ac:dyDescent="0.25">
      <c r="A9" s="25"/>
    </row>
    <row r="10" spans="1:16" ht="15.75" hidden="1" outlineLevel="1" x14ac:dyDescent="0.25">
      <c r="A10" s="25"/>
    </row>
    <row r="11" spans="1:16" ht="15.75" collapsed="1" x14ac:dyDescent="0.25">
      <c r="A11" s="25"/>
    </row>
    <row r="12" spans="1:16" ht="18.75" x14ac:dyDescent="0.25">
      <c r="A12" s="294" t="s">
        <v>179</v>
      </c>
      <c r="B12" s="294"/>
      <c r="C12" s="294"/>
      <c r="D12" s="294"/>
      <c r="E12" s="294"/>
      <c r="F12" s="294"/>
      <c r="G12" s="294"/>
      <c r="H12" s="294"/>
      <c r="I12" s="294"/>
      <c r="J12" s="294"/>
      <c r="K12" s="294"/>
      <c r="L12" s="294"/>
      <c r="M12" s="294"/>
      <c r="N12" s="294"/>
      <c r="O12" s="294"/>
    </row>
    <row r="13" spans="1:16" ht="18.75" x14ac:dyDescent="0.25">
      <c r="A13" s="4"/>
    </row>
    <row r="14" spans="1:16" ht="15.75" x14ac:dyDescent="0.25">
      <c r="A14" s="3"/>
    </row>
    <row r="15" spans="1:16" ht="15.75" x14ac:dyDescent="0.25">
      <c r="A15" s="3"/>
    </row>
    <row r="16" spans="1:16" s="98" customFormat="1" ht="21" customHeight="1" x14ac:dyDescent="0.25">
      <c r="A16" s="26" t="s">
        <v>85</v>
      </c>
      <c r="F16" s="189"/>
      <c r="H16" s="101" t="s">
        <v>233</v>
      </c>
      <c r="L16" s="208" t="s">
        <v>149</v>
      </c>
    </row>
    <row r="17" spans="1:15" s="19" customFormat="1" ht="17.25" customHeight="1" x14ac:dyDescent="0.2">
      <c r="B17" s="53" t="s">
        <v>133</v>
      </c>
      <c r="L17" s="209" t="s">
        <v>150</v>
      </c>
    </row>
    <row r="18" spans="1:15" ht="15.75" x14ac:dyDescent="0.25">
      <c r="A18" s="27"/>
      <c r="B18" s="99"/>
      <c r="C18" s="99"/>
    </row>
    <row r="19" spans="1:15" ht="20.25" customHeight="1" x14ac:dyDescent="0.25">
      <c r="A19" s="26" t="s">
        <v>234</v>
      </c>
      <c r="B19" s="100"/>
      <c r="C19" s="99"/>
      <c r="L19" s="208" t="s">
        <v>149</v>
      </c>
    </row>
    <row r="20" spans="1:15" s="54" customFormat="1" ht="17.25" customHeight="1" x14ac:dyDescent="0.2">
      <c r="B20" s="97" t="s">
        <v>117</v>
      </c>
      <c r="L20" s="209" t="s">
        <v>150</v>
      </c>
    </row>
    <row r="21" spans="1:15" ht="15.75" x14ac:dyDescent="0.25">
      <c r="A21" s="27"/>
    </row>
    <row r="22" spans="1:15" ht="32.25" customHeight="1" x14ac:dyDescent="0.25">
      <c r="A22" s="206" t="s">
        <v>151</v>
      </c>
      <c r="B22" s="210">
        <v>1310170</v>
      </c>
      <c r="C22" s="211" t="s">
        <v>159</v>
      </c>
      <c r="D22" s="211" t="s">
        <v>160</v>
      </c>
      <c r="F22" s="308" t="s">
        <v>161</v>
      </c>
      <c r="G22" s="308"/>
      <c r="H22" s="308"/>
      <c r="I22" s="308"/>
      <c r="K22" s="212" t="s">
        <v>152</v>
      </c>
    </row>
    <row r="23" spans="1:15" ht="39.75" customHeight="1" x14ac:dyDescent="0.25">
      <c r="A23" s="213"/>
      <c r="B23" s="214" t="s">
        <v>153</v>
      </c>
      <c r="C23" s="214" t="s">
        <v>154</v>
      </c>
      <c r="D23" s="309" t="s">
        <v>155</v>
      </c>
      <c r="E23" s="309"/>
      <c r="F23" s="309" t="s">
        <v>156</v>
      </c>
      <c r="G23" s="309"/>
      <c r="H23" s="309"/>
      <c r="I23" s="309"/>
      <c r="J23" s="215"/>
      <c r="K23" s="216" t="s">
        <v>157</v>
      </c>
    </row>
    <row r="24" spans="1:15" ht="15.75" x14ac:dyDescent="0.25">
      <c r="A24" s="27"/>
    </row>
    <row r="25" spans="1:15" ht="15.75" x14ac:dyDescent="0.25">
      <c r="A25" s="27"/>
    </row>
    <row r="26" spans="1:15" ht="32.25" customHeight="1" x14ac:dyDescent="0.25">
      <c r="A26" s="285" t="s">
        <v>180</v>
      </c>
      <c r="B26" s="285"/>
      <c r="C26" s="285"/>
      <c r="D26" s="285"/>
      <c r="E26" s="285"/>
      <c r="F26" s="285"/>
      <c r="G26" s="285"/>
      <c r="H26" s="285"/>
      <c r="I26" s="285"/>
      <c r="J26" s="285"/>
      <c r="K26" s="285"/>
      <c r="L26" s="285"/>
      <c r="M26" s="285"/>
      <c r="N26" s="285"/>
    </row>
    <row r="27" spans="1:15" ht="15.75" x14ac:dyDescent="0.25">
      <c r="A27" s="1"/>
    </row>
    <row r="28" spans="1:15" ht="32.25" customHeight="1" x14ac:dyDescent="0.25">
      <c r="A28" s="285" t="s">
        <v>227</v>
      </c>
      <c r="B28" s="285"/>
      <c r="C28" s="285"/>
      <c r="D28" s="285"/>
      <c r="E28" s="285"/>
      <c r="F28" s="285"/>
      <c r="G28" s="285"/>
      <c r="H28" s="285"/>
      <c r="I28" s="285"/>
      <c r="J28" s="285"/>
      <c r="K28" s="285"/>
      <c r="L28" s="285"/>
      <c r="M28" s="285"/>
      <c r="N28" s="285"/>
      <c r="O28" s="285"/>
    </row>
    <row r="29" spans="1:15" ht="15.75" x14ac:dyDescent="0.25">
      <c r="A29" s="114"/>
      <c r="B29" s="114"/>
      <c r="C29" s="114"/>
      <c r="D29" s="114"/>
      <c r="E29" s="114"/>
      <c r="F29" s="114"/>
      <c r="G29" s="114"/>
      <c r="H29" s="114"/>
      <c r="I29" s="114"/>
      <c r="J29" s="114"/>
      <c r="K29" s="114"/>
      <c r="L29" s="114"/>
      <c r="M29" s="114"/>
      <c r="N29" s="114"/>
      <c r="O29" s="114"/>
    </row>
    <row r="30" spans="1:15" ht="15.75" x14ac:dyDescent="0.25">
      <c r="A30" s="114" t="s">
        <v>163</v>
      </c>
      <c r="B30" s="114"/>
      <c r="C30" s="114"/>
      <c r="D30" s="114"/>
      <c r="E30" s="114"/>
      <c r="F30" s="114"/>
      <c r="G30" s="114"/>
      <c r="H30" s="114"/>
      <c r="I30" s="114"/>
      <c r="J30" s="114"/>
      <c r="K30" s="114"/>
      <c r="L30" s="114"/>
      <c r="M30" s="114"/>
      <c r="N30" s="114"/>
      <c r="O30" s="114"/>
    </row>
    <row r="31" spans="1:15" ht="12" customHeight="1" x14ac:dyDescent="0.25">
      <c r="A31" s="1"/>
    </row>
    <row r="32" spans="1:15" ht="26.25" customHeight="1" x14ac:dyDescent="0.25">
      <c r="A32" s="310" t="s">
        <v>162</v>
      </c>
      <c r="B32" s="310"/>
      <c r="C32" s="310"/>
      <c r="D32" s="310"/>
      <c r="E32" s="310"/>
      <c r="F32" s="310"/>
      <c r="G32" s="310"/>
      <c r="H32" s="310"/>
      <c r="I32" s="310"/>
      <c r="J32" s="310"/>
      <c r="K32" s="310"/>
      <c r="L32" s="310"/>
      <c r="M32" s="310"/>
      <c r="N32" s="310"/>
    </row>
    <row r="33" spans="1:15" ht="105" customHeight="1" x14ac:dyDescent="0.25">
      <c r="A33" s="348" t="s">
        <v>228</v>
      </c>
      <c r="B33" s="348"/>
      <c r="C33" s="348"/>
      <c r="D33" s="348"/>
      <c r="E33" s="348"/>
      <c r="F33" s="348"/>
      <c r="G33" s="348"/>
      <c r="H33" s="348"/>
      <c r="I33" s="348"/>
      <c r="J33" s="348"/>
      <c r="K33" s="348"/>
      <c r="L33" s="348"/>
    </row>
    <row r="34" spans="1:15" ht="26.25" customHeight="1" x14ac:dyDescent="0.25">
      <c r="A34" s="348"/>
      <c r="B34" s="348"/>
      <c r="C34" s="348"/>
      <c r="D34" s="348"/>
      <c r="E34" s="348"/>
      <c r="F34" s="348"/>
      <c r="G34" s="348"/>
      <c r="H34" s="348"/>
      <c r="I34" s="348"/>
      <c r="J34" s="348"/>
      <c r="K34" s="348"/>
      <c r="L34" s="348"/>
    </row>
    <row r="35" spans="1:15" ht="21.75" customHeight="1" x14ac:dyDescent="0.25">
      <c r="A35" s="310" t="s">
        <v>134</v>
      </c>
      <c r="B35" s="310"/>
      <c r="C35" s="310"/>
      <c r="D35" s="310"/>
      <c r="E35" s="310"/>
      <c r="F35" s="310"/>
      <c r="G35" s="310"/>
      <c r="H35" s="310"/>
      <c r="I35" s="310"/>
      <c r="J35" s="310"/>
      <c r="K35" s="310"/>
      <c r="L35" s="310"/>
      <c r="M35" s="310"/>
      <c r="N35" s="310"/>
    </row>
    <row r="36" spans="1:15" ht="27" customHeight="1" x14ac:dyDescent="0.25">
      <c r="A36" s="310" t="s">
        <v>181</v>
      </c>
      <c r="B36" s="310"/>
      <c r="C36" s="310"/>
      <c r="D36" s="310"/>
      <c r="E36" s="310"/>
      <c r="F36" s="310"/>
      <c r="G36" s="310"/>
      <c r="H36" s="310"/>
      <c r="I36" s="310"/>
      <c r="J36" s="310"/>
      <c r="K36" s="310"/>
      <c r="L36" s="310"/>
      <c r="M36" s="310"/>
      <c r="N36" s="310"/>
    </row>
    <row r="37" spans="1:15" ht="27" customHeight="1" x14ac:dyDescent="0.25">
      <c r="A37" s="192"/>
      <c r="B37" s="192"/>
      <c r="C37" s="192"/>
      <c r="D37" s="192"/>
      <c r="E37" s="192"/>
      <c r="F37" s="192"/>
      <c r="G37" s="192"/>
      <c r="H37" s="192"/>
      <c r="I37" s="192"/>
      <c r="J37" s="192"/>
      <c r="K37" s="192"/>
      <c r="L37" s="192"/>
      <c r="M37" s="192"/>
      <c r="N37" s="192"/>
    </row>
    <row r="38" spans="1:15" ht="13.5" customHeight="1" x14ac:dyDescent="0.25">
      <c r="A38" s="192"/>
      <c r="B38" s="192"/>
      <c r="C38" s="192"/>
      <c r="D38" s="192"/>
      <c r="E38" s="192"/>
      <c r="F38" s="192"/>
      <c r="G38" s="192"/>
      <c r="H38" s="192"/>
      <c r="I38" s="192"/>
      <c r="J38" s="192"/>
      <c r="K38" s="192"/>
      <c r="L38" s="192"/>
      <c r="M38" s="192"/>
      <c r="N38" s="192"/>
    </row>
    <row r="39" spans="1:15" x14ac:dyDescent="0.25">
      <c r="A39" s="315" t="s">
        <v>86</v>
      </c>
      <c r="B39" s="315"/>
      <c r="C39" s="315"/>
      <c r="D39" s="315"/>
      <c r="E39" s="315"/>
      <c r="F39" s="315"/>
      <c r="G39" s="315"/>
      <c r="H39" s="315"/>
      <c r="I39" s="315"/>
      <c r="J39" s="315"/>
      <c r="K39" s="315"/>
      <c r="L39" s="315"/>
      <c r="M39" s="315"/>
      <c r="N39" s="315"/>
      <c r="O39" s="120"/>
    </row>
    <row r="40" spans="1:15" ht="15.75" customHeight="1" x14ac:dyDescent="0.25">
      <c r="A40" s="312" t="s">
        <v>13</v>
      </c>
      <c r="B40" s="312" t="s">
        <v>0</v>
      </c>
      <c r="C40" s="312" t="s">
        <v>182</v>
      </c>
      <c r="D40" s="312"/>
      <c r="E40" s="312"/>
      <c r="F40" s="312"/>
      <c r="G40" s="312" t="s">
        <v>183</v>
      </c>
      <c r="H40" s="312"/>
      <c r="I40" s="312"/>
      <c r="J40" s="312"/>
      <c r="K40" s="312" t="s">
        <v>184</v>
      </c>
      <c r="L40" s="312"/>
      <c r="M40" s="312"/>
      <c r="N40" s="312"/>
    </row>
    <row r="41" spans="1:15" ht="20.25" customHeight="1" x14ac:dyDescent="0.25">
      <c r="A41" s="312"/>
      <c r="B41" s="312"/>
      <c r="C41" s="279" t="s">
        <v>14</v>
      </c>
      <c r="D41" s="312" t="s">
        <v>25</v>
      </c>
      <c r="E41" s="333" t="s">
        <v>17</v>
      </c>
      <c r="F41" s="279" t="s">
        <v>18</v>
      </c>
      <c r="G41" s="279" t="s">
        <v>14</v>
      </c>
      <c r="H41" s="312" t="s">
        <v>16</v>
      </c>
      <c r="I41" s="333" t="s">
        <v>17</v>
      </c>
      <c r="J41" s="279" t="s">
        <v>18</v>
      </c>
      <c r="K41" s="279" t="s">
        <v>14</v>
      </c>
      <c r="L41" s="312" t="s">
        <v>25</v>
      </c>
      <c r="M41" s="333" t="s">
        <v>17</v>
      </c>
      <c r="N41" s="279" t="s">
        <v>18</v>
      </c>
    </row>
    <row r="42" spans="1:15" ht="23.25" customHeight="1" x14ac:dyDescent="0.25">
      <c r="A42" s="312"/>
      <c r="B42" s="312"/>
      <c r="C42" s="279" t="s">
        <v>15</v>
      </c>
      <c r="D42" s="312"/>
      <c r="E42" s="333"/>
      <c r="F42" s="279" t="s">
        <v>26</v>
      </c>
      <c r="G42" s="279" t="s">
        <v>15</v>
      </c>
      <c r="H42" s="312"/>
      <c r="I42" s="333"/>
      <c r="J42" s="279" t="s">
        <v>27</v>
      </c>
      <c r="K42" s="279" t="s">
        <v>15</v>
      </c>
      <c r="L42" s="312"/>
      <c r="M42" s="333"/>
      <c r="N42" s="279" t="s">
        <v>28</v>
      </c>
    </row>
    <row r="43" spans="1:15" ht="25.5" customHeight="1" x14ac:dyDescent="0.25">
      <c r="A43" s="125">
        <v>1</v>
      </c>
      <c r="B43" s="279">
        <v>2</v>
      </c>
      <c r="C43" s="279">
        <f>B43+1</f>
        <v>3</v>
      </c>
      <c r="D43" s="279">
        <f t="shared" ref="D43:N43" si="0">C43+1</f>
        <v>4</v>
      </c>
      <c r="E43" s="279">
        <f t="shared" si="0"/>
        <v>5</v>
      </c>
      <c r="F43" s="279">
        <f t="shared" si="0"/>
        <v>6</v>
      </c>
      <c r="G43" s="279">
        <f t="shared" si="0"/>
        <v>7</v>
      </c>
      <c r="H43" s="279">
        <f t="shared" si="0"/>
        <v>8</v>
      </c>
      <c r="I43" s="279">
        <f t="shared" si="0"/>
        <v>9</v>
      </c>
      <c r="J43" s="279">
        <f t="shared" si="0"/>
        <v>10</v>
      </c>
      <c r="K43" s="279">
        <f t="shared" si="0"/>
        <v>11</v>
      </c>
      <c r="L43" s="279">
        <f t="shared" si="0"/>
        <v>12</v>
      </c>
      <c r="M43" s="279">
        <f t="shared" si="0"/>
        <v>13</v>
      </c>
      <c r="N43" s="279">
        <f t="shared" si="0"/>
        <v>14</v>
      </c>
    </row>
    <row r="44" spans="1:15" ht="53.25" customHeight="1" x14ac:dyDescent="0.25">
      <c r="A44" s="125">
        <v>1310170</v>
      </c>
      <c r="B44" s="280" t="s">
        <v>122</v>
      </c>
      <c r="C44" s="166"/>
      <c r="D44" s="166"/>
      <c r="E44" s="166"/>
      <c r="F44" s="166"/>
      <c r="G44" s="166"/>
      <c r="H44" s="166"/>
      <c r="I44" s="166"/>
      <c r="J44" s="166"/>
      <c r="K44" s="279"/>
      <c r="L44" s="166"/>
      <c r="M44" s="166"/>
      <c r="N44" s="166"/>
    </row>
    <row r="45" spans="1:15" ht="31.5" customHeight="1" x14ac:dyDescent="0.25">
      <c r="A45" s="166"/>
      <c r="B45" s="166" t="s">
        <v>19</v>
      </c>
      <c r="C45" s="177">
        <f>'Додаток 1'!E33</f>
        <v>0</v>
      </c>
      <c r="D45" s="177" t="s">
        <v>20</v>
      </c>
      <c r="E45" s="177" t="s">
        <v>20</v>
      </c>
      <c r="F45" s="177">
        <f>C45</f>
        <v>0</v>
      </c>
      <c r="G45" s="281">
        <f>'Додаток 1'!F33</f>
        <v>15168</v>
      </c>
      <c r="H45" s="281" t="s">
        <v>20</v>
      </c>
      <c r="I45" s="281" t="s">
        <v>20</v>
      </c>
      <c r="J45" s="281">
        <f>G45</f>
        <v>15168</v>
      </c>
      <c r="K45" s="177">
        <f>'Додаток 1'!G33</f>
        <v>6956</v>
      </c>
      <c r="L45" s="177" t="s">
        <v>20</v>
      </c>
      <c r="M45" s="177" t="s">
        <v>20</v>
      </c>
      <c r="N45" s="177">
        <f>K45</f>
        <v>6956</v>
      </c>
    </row>
    <row r="46" spans="1:15" ht="43.5" customHeight="1" x14ac:dyDescent="0.25">
      <c r="A46" s="166"/>
      <c r="B46" s="166" t="s">
        <v>21</v>
      </c>
      <c r="C46" s="177" t="s">
        <v>20</v>
      </c>
      <c r="D46" s="177"/>
      <c r="E46" s="177"/>
      <c r="F46" s="177"/>
      <c r="G46" s="281" t="s">
        <v>20</v>
      </c>
      <c r="H46" s="281"/>
      <c r="I46" s="281"/>
      <c r="J46" s="281"/>
      <c r="K46" s="177" t="s">
        <v>20</v>
      </c>
      <c r="L46" s="177"/>
      <c r="M46" s="177"/>
      <c r="N46" s="177"/>
    </row>
    <row r="47" spans="1:15" ht="24.75" customHeight="1" x14ac:dyDescent="0.25">
      <c r="A47" s="125"/>
      <c r="B47" s="166" t="s">
        <v>22</v>
      </c>
      <c r="C47" s="177" t="s">
        <v>20</v>
      </c>
      <c r="D47" s="177"/>
      <c r="E47" s="177"/>
      <c r="F47" s="177"/>
      <c r="G47" s="281" t="s">
        <v>20</v>
      </c>
      <c r="H47" s="281"/>
      <c r="I47" s="281"/>
      <c r="J47" s="281"/>
      <c r="K47" s="177" t="s">
        <v>20</v>
      </c>
      <c r="L47" s="177"/>
      <c r="M47" s="177"/>
      <c r="N47" s="177"/>
    </row>
    <row r="48" spans="1:15" ht="23.25" customHeight="1" x14ac:dyDescent="0.25">
      <c r="A48" s="125"/>
      <c r="B48" s="166" t="s">
        <v>87</v>
      </c>
      <c r="C48" s="177" t="s">
        <v>20</v>
      </c>
      <c r="D48" s="177"/>
      <c r="E48" s="177"/>
      <c r="F48" s="177"/>
      <c r="G48" s="281" t="s">
        <v>20</v>
      </c>
      <c r="H48" s="281"/>
      <c r="I48" s="281"/>
      <c r="J48" s="281"/>
      <c r="K48" s="177"/>
      <c r="L48" s="177"/>
      <c r="M48" s="177"/>
      <c r="N48" s="177"/>
    </row>
    <row r="49" spans="1:15" ht="23.25" customHeight="1" x14ac:dyDescent="0.25">
      <c r="A49" s="125">
        <v>401000</v>
      </c>
      <c r="B49" s="166" t="s">
        <v>23</v>
      </c>
      <c r="C49" s="177" t="s">
        <v>20</v>
      </c>
      <c r="D49" s="177"/>
      <c r="E49" s="177"/>
      <c r="F49" s="177"/>
      <c r="G49" s="281" t="s">
        <v>20</v>
      </c>
      <c r="H49" s="281"/>
      <c r="I49" s="281"/>
      <c r="J49" s="281"/>
      <c r="K49" s="177" t="s">
        <v>20</v>
      </c>
      <c r="L49" s="177"/>
      <c r="M49" s="177"/>
      <c r="N49" s="177"/>
    </row>
    <row r="50" spans="1:15" x14ac:dyDescent="0.25">
      <c r="A50" s="312">
        <v>602400</v>
      </c>
      <c r="B50" s="334" t="s">
        <v>24</v>
      </c>
      <c r="C50" s="335" t="s">
        <v>20</v>
      </c>
      <c r="D50" s="335">
        <f>'Додаток 1'!E43</f>
        <v>0</v>
      </c>
      <c r="E50" s="335">
        <f>D50</f>
        <v>0</v>
      </c>
      <c r="F50" s="335">
        <f>D50</f>
        <v>0</v>
      </c>
      <c r="G50" s="336" t="s">
        <v>20</v>
      </c>
      <c r="H50" s="336">
        <f>'Додаток 1'!F43</f>
        <v>0</v>
      </c>
      <c r="I50" s="336">
        <f>'Додаток 2'!H50:H51</f>
        <v>0</v>
      </c>
      <c r="J50" s="336">
        <f>I50</f>
        <v>0</v>
      </c>
      <c r="K50" s="335" t="s">
        <v>20</v>
      </c>
      <c r="L50" s="335">
        <v>0</v>
      </c>
      <c r="M50" s="335">
        <f>L50</f>
        <v>0</v>
      </c>
      <c r="N50" s="335">
        <f>L50</f>
        <v>0</v>
      </c>
    </row>
    <row r="51" spans="1:15" ht="36.75" customHeight="1" x14ac:dyDescent="0.25">
      <c r="A51" s="312"/>
      <c r="B51" s="334"/>
      <c r="C51" s="335"/>
      <c r="D51" s="335"/>
      <c r="E51" s="335"/>
      <c r="F51" s="335"/>
      <c r="G51" s="336"/>
      <c r="H51" s="336"/>
      <c r="I51" s="336"/>
      <c r="J51" s="336"/>
      <c r="K51" s="335"/>
      <c r="L51" s="335"/>
      <c r="M51" s="335"/>
      <c r="N51" s="335"/>
    </row>
    <row r="52" spans="1:15" ht="26.25" customHeight="1" x14ac:dyDescent="0.25">
      <c r="A52" s="125">
        <v>602100</v>
      </c>
      <c r="B52" s="282" t="s">
        <v>118</v>
      </c>
      <c r="C52" s="177" t="s">
        <v>20</v>
      </c>
      <c r="D52" s="177">
        <v>0</v>
      </c>
      <c r="E52" s="177">
        <v>0</v>
      </c>
      <c r="F52" s="177">
        <v>0</v>
      </c>
      <c r="G52" s="177" t="s">
        <v>20</v>
      </c>
      <c r="H52" s="177" t="s">
        <v>20</v>
      </c>
      <c r="I52" s="177" t="s">
        <v>20</v>
      </c>
      <c r="J52" s="177" t="s">
        <v>20</v>
      </c>
      <c r="K52" s="177" t="s">
        <v>20</v>
      </c>
      <c r="L52" s="177" t="s">
        <v>20</v>
      </c>
      <c r="M52" s="177" t="s">
        <v>20</v>
      </c>
      <c r="N52" s="177" t="s">
        <v>20</v>
      </c>
    </row>
    <row r="53" spans="1:15" ht="30.75" customHeight="1" x14ac:dyDescent="0.25">
      <c r="A53" s="125">
        <v>602200</v>
      </c>
      <c r="B53" s="282" t="s">
        <v>119</v>
      </c>
      <c r="C53" s="177" t="s">
        <v>20</v>
      </c>
      <c r="D53" s="177"/>
      <c r="E53" s="177"/>
      <c r="F53" s="177"/>
      <c r="G53" s="177" t="s">
        <v>20</v>
      </c>
      <c r="H53" s="177" t="s">
        <v>20</v>
      </c>
      <c r="I53" s="177" t="s">
        <v>20</v>
      </c>
      <c r="J53" s="177" t="s">
        <v>20</v>
      </c>
      <c r="K53" s="177" t="s">
        <v>20</v>
      </c>
      <c r="L53" s="177" t="s">
        <v>20</v>
      </c>
      <c r="M53" s="177" t="s">
        <v>20</v>
      </c>
      <c r="N53" s="177" t="s">
        <v>20</v>
      </c>
    </row>
    <row r="54" spans="1:15" ht="21.75" customHeight="1" x14ac:dyDescent="0.25">
      <c r="A54" s="166"/>
      <c r="B54" s="166" t="s">
        <v>6</v>
      </c>
      <c r="C54" s="270">
        <f>C45</f>
        <v>0</v>
      </c>
      <c r="D54" s="270">
        <f>D50</f>
        <v>0</v>
      </c>
      <c r="E54" s="270">
        <f>E52</f>
        <v>0</v>
      </c>
      <c r="F54" s="231">
        <f>C54+D54</f>
        <v>0</v>
      </c>
      <c r="G54" s="270">
        <f>G45</f>
        <v>15168</v>
      </c>
      <c r="H54" s="270">
        <f>H50</f>
        <v>0</v>
      </c>
      <c r="I54" s="270">
        <f>I50</f>
        <v>0</v>
      </c>
      <c r="J54" s="231">
        <f>G54+H54</f>
        <v>15168</v>
      </c>
      <c r="K54" s="270">
        <f>K45</f>
        <v>6956</v>
      </c>
      <c r="L54" s="270">
        <f>L50</f>
        <v>0</v>
      </c>
      <c r="M54" s="270">
        <f>M50</f>
        <v>0</v>
      </c>
      <c r="N54" s="231">
        <f>K54+L54</f>
        <v>6956</v>
      </c>
    </row>
    <row r="55" spans="1:15" ht="32.25" customHeight="1" x14ac:dyDescent="0.25">
      <c r="A55" s="1"/>
    </row>
    <row r="56" spans="1:15" ht="24.75" customHeight="1" x14ac:dyDescent="0.25">
      <c r="A56" s="310" t="s">
        <v>185</v>
      </c>
      <c r="B56" s="310"/>
      <c r="C56" s="310"/>
      <c r="D56" s="310"/>
      <c r="E56" s="310"/>
      <c r="F56" s="310"/>
      <c r="G56" s="310"/>
      <c r="H56" s="310"/>
      <c r="I56" s="310"/>
      <c r="J56" s="310"/>
      <c r="K56" s="310"/>
      <c r="L56" s="310"/>
      <c r="M56" s="310"/>
      <c r="N56" s="310"/>
      <c r="O56" s="310"/>
    </row>
    <row r="57" spans="1:15" ht="15.75" thickBot="1" x14ac:dyDescent="0.3">
      <c r="A57" s="311" t="s">
        <v>86</v>
      </c>
      <c r="B57" s="311"/>
      <c r="C57" s="311"/>
      <c r="D57" s="311"/>
      <c r="E57" s="311"/>
      <c r="F57" s="311"/>
      <c r="G57" s="311"/>
      <c r="H57" s="311"/>
      <c r="I57" s="311"/>
      <c r="J57" s="311"/>
      <c r="K57" s="311"/>
    </row>
    <row r="58" spans="1:15" ht="15.75" customHeight="1" thickBot="1" x14ac:dyDescent="0.3">
      <c r="A58" s="316" t="s">
        <v>13</v>
      </c>
      <c r="B58" s="316" t="s">
        <v>0</v>
      </c>
      <c r="C58" s="319" t="s">
        <v>168</v>
      </c>
      <c r="D58" s="322"/>
      <c r="E58" s="322"/>
      <c r="F58" s="320"/>
      <c r="G58" s="319" t="s">
        <v>186</v>
      </c>
      <c r="H58" s="322"/>
      <c r="I58" s="322"/>
      <c r="J58" s="320"/>
    </row>
    <row r="59" spans="1:15" ht="20.25" customHeight="1" x14ac:dyDescent="0.25">
      <c r="A59" s="317"/>
      <c r="B59" s="317"/>
      <c r="C59" s="31" t="s">
        <v>14</v>
      </c>
      <c r="D59" s="316" t="s">
        <v>25</v>
      </c>
      <c r="E59" s="341" t="s">
        <v>17</v>
      </c>
      <c r="F59" s="31" t="s">
        <v>18</v>
      </c>
      <c r="G59" s="31" t="s">
        <v>14</v>
      </c>
      <c r="H59" s="316" t="s">
        <v>25</v>
      </c>
      <c r="I59" s="341" t="s">
        <v>17</v>
      </c>
      <c r="J59" s="31" t="s">
        <v>18</v>
      </c>
    </row>
    <row r="60" spans="1:15" ht="15.75" thickBot="1" x14ac:dyDescent="0.3">
      <c r="A60" s="318"/>
      <c r="B60" s="318"/>
      <c r="C60" s="32" t="s">
        <v>15</v>
      </c>
      <c r="D60" s="318"/>
      <c r="E60" s="342"/>
      <c r="F60" s="32" t="s">
        <v>26</v>
      </c>
      <c r="G60" s="32" t="s">
        <v>15</v>
      </c>
      <c r="H60" s="318"/>
      <c r="I60" s="342"/>
      <c r="J60" s="32" t="s">
        <v>27</v>
      </c>
    </row>
    <row r="61" spans="1:15" ht="15.75" thickBot="1" x14ac:dyDescent="0.3">
      <c r="A61" s="145">
        <v>1</v>
      </c>
      <c r="B61" s="32">
        <f>A61+1</f>
        <v>2</v>
      </c>
      <c r="C61" s="115">
        <f t="shared" ref="C61:J61" si="1">B61+1</f>
        <v>3</v>
      </c>
      <c r="D61" s="115">
        <f t="shared" si="1"/>
        <v>4</v>
      </c>
      <c r="E61" s="115">
        <f t="shared" si="1"/>
        <v>5</v>
      </c>
      <c r="F61" s="115">
        <f t="shared" si="1"/>
        <v>6</v>
      </c>
      <c r="G61" s="115">
        <f t="shared" si="1"/>
        <v>7</v>
      </c>
      <c r="H61" s="115">
        <f t="shared" si="1"/>
        <v>8</v>
      </c>
      <c r="I61" s="115">
        <f t="shared" si="1"/>
        <v>9</v>
      </c>
      <c r="J61" s="115">
        <f t="shared" si="1"/>
        <v>10</v>
      </c>
    </row>
    <row r="62" spans="1:15" ht="54" customHeight="1" thickBot="1" x14ac:dyDescent="0.3">
      <c r="A62" s="198">
        <v>1310170</v>
      </c>
      <c r="B62" s="36" t="s">
        <v>122</v>
      </c>
      <c r="C62" s="35"/>
      <c r="D62" s="35"/>
      <c r="E62" s="35"/>
      <c r="F62" s="35"/>
      <c r="G62" s="35"/>
      <c r="H62" s="35"/>
      <c r="I62" s="35"/>
      <c r="J62" s="35"/>
    </row>
    <row r="63" spans="1:15" ht="33.75" customHeight="1" thickBot="1" x14ac:dyDescent="0.3">
      <c r="A63" s="166"/>
      <c r="B63" s="35" t="s">
        <v>19</v>
      </c>
      <c r="C63" s="148">
        <f>'Додаток 1'!H33</f>
        <v>17855</v>
      </c>
      <c r="D63" s="148" t="s">
        <v>20</v>
      </c>
      <c r="E63" s="148" t="s">
        <v>20</v>
      </c>
      <c r="F63" s="148">
        <f>C63</f>
        <v>17855</v>
      </c>
      <c r="G63" s="148">
        <f>'Додаток 1'!I33</f>
        <v>18747</v>
      </c>
      <c r="H63" s="148" t="s">
        <v>20</v>
      </c>
      <c r="I63" s="148" t="s">
        <v>20</v>
      </c>
      <c r="J63" s="148">
        <f>G63</f>
        <v>18747</v>
      </c>
    </row>
    <row r="64" spans="1:15" ht="29.25" customHeight="1" thickBot="1" x14ac:dyDescent="0.3">
      <c r="A64" s="166"/>
      <c r="B64" s="35" t="s">
        <v>21</v>
      </c>
      <c r="C64" s="148" t="s">
        <v>20</v>
      </c>
      <c r="D64" s="148"/>
      <c r="E64" s="148"/>
      <c r="F64" s="148"/>
      <c r="G64" s="148" t="s">
        <v>20</v>
      </c>
      <c r="H64" s="148"/>
      <c r="I64" s="148"/>
      <c r="J64" s="148"/>
    </row>
    <row r="65" spans="1:15" ht="30" customHeight="1" thickBot="1" x14ac:dyDescent="0.3">
      <c r="A65" s="125"/>
      <c r="B65" s="35" t="s">
        <v>22</v>
      </c>
      <c r="C65" s="148" t="s">
        <v>20</v>
      </c>
      <c r="D65" s="148"/>
      <c r="E65" s="148"/>
      <c r="F65" s="148"/>
      <c r="G65" s="148" t="s">
        <v>20</v>
      </c>
      <c r="H65" s="148"/>
      <c r="I65" s="148"/>
      <c r="J65" s="148"/>
    </row>
    <row r="66" spans="1:15" ht="30" customHeight="1" thickBot="1" x14ac:dyDescent="0.3">
      <c r="A66" s="125"/>
      <c r="B66" s="35" t="s">
        <v>87</v>
      </c>
      <c r="C66" s="148" t="s">
        <v>20</v>
      </c>
      <c r="D66" s="148"/>
      <c r="E66" s="148" t="s">
        <v>20</v>
      </c>
      <c r="F66" s="148"/>
      <c r="G66" s="148" t="s">
        <v>20</v>
      </c>
      <c r="H66" s="148"/>
      <c r="I66" s="148" t="s">
        <v>20</v>
      </c>
      <c r="J66" s="148"/>
    </row>
    <row r="67" spans="1:15" ht="13.5" customHeight="1" thickBot="1" x14ac:dyDescent="0.3">
      <c r="A67" s="125">
        <v>401000</v>
      </c>
      <c r="B67" s="35" t="s">
        <v>23</v>
      </c>
      <c r="C67" s="148" t="s">
        <v>20</v>
      </c>
      <c r="D67" s="148"/>
      <c r="E67" s="148"/>
      <c r="F67" s="148"/>
      <c r="G67" s="148" t="s">
        <v>20</v>
      </c>
      <c r="H67" s="148"/>
      <c r="I67" s="148"/>
      <c r="J67" s="148"/>
    </row>
    <row r="68" spans="1:15" x14ac:dyDescent="0.25">
      <c r="A68" s="312">
        <v>602400</v>
      </c>
      <c r="B68" s="337" t="s">
        <v>24</v>
      </c>
      <c r="C68" s="339" t="s">
        <v>20</v>
      </c>
      <c r="D68" s="339">
        <f>'Додаток 1'!H43</f>
        <v>0</v>
      </c>
      <c r="E68" s="339">
        <f>D68</f>
        <v>0</v>
      </c>
      <c r="F68" s="339">
        <f>E68</f>
        <v>0</v>
      </c>
      <c r="G68" s="339" t="s">
        <v>20</v>
      </c>
      <c r="H68" s="339">
        <f>'Додаток 1'!I43</f>
        <v>0</v>
      </c>
      <c r="I68" s="339">
        <f>H68</f>
        <v>0</v>
      </c>
      <c r="J68" s="339">
        <f>I68</f>
        <v>0</v>
      </c>
    </row>
    <row r="69" spans="1:15" ht="42.75" customHeight="1" thickBot="1" x14ac:dyDescent="0.3">
      <c r="A69" s="312"/>
      <c r="B69" s="338"/>
      <c r="C69" s="340"/>
      <c r="D69" s="340"/>
      <c r="E69" s="340"/>
      <c r="F69" s="340"/>
      <c r="G69" s="340"/>
      <c r="H69" s="340"/>
      <c r="I69" s="340"/>
      <c r="J69" s="340"/>
    </row>
    <row r="70" spans="1:15" ht="15.75" thickBot="1" x14ac:dyDescent="0.3">
      <c r="A70" s="166"/>
      <c r="B70" s="35" t="s">
        <v>6</v>
      </c>
      <c r="C70" s="149">
        <f>C63</f>
        <v>17855</v>
      </c>
      <c r="D70" s="149">
        <f>D68</f>
        <v>0</v>
      </c>
      <c r="E70" s="149">
        <f>E68</f>
        <v>0</v>
      </c>
      <c r="F70" s="149">
        <f>C70+D70</f>
        <v>17855</v>
      </c>
      <c r="G70" s="149">
        <f>G63</f>
        <v>18747</v>
      </c>
      <c r="H70" s="149">
        <f>H68</f>
        <v>0</v>
      </c>
      <c r="I70" s="149">
        <f>I68</f>
        <v>0</v>
      </c>
      <c r="J70" s="149">
        <f>G70+H70</f>
        <v>18747</v>
      </c>
    </row>
    <row r="71" spans="1:15" ht="15.75" x14ac:dyDescent="0.25">
      <c r="A71" s="1"/>
    </row>
    <row r="72" spans="1:15" ht="21.75" customHeight="1" x14ac:dyDescent="0.25">
      <c r="A72" s="5" t="s">
        <v>170</v>
      </c>
      <c r="B72" s="5"/>
      <c r="C72" s="5"/>
      <c r="D72" s="5"/>
      <c r="E72" s="5"/>
      <c r="F72" s="5"/>
      <c r="G72" s="5"/>
      <c r="H72" s="5"/>
      <c r="I72" s="5"/>
      <c r="J72" s="5"/>
      <c r="K72" s="5"/>
    </row>
    <row r="73" spans="1:15" ht="21" customHeight="1" x14ac:dyDescent="0.25">
      <c r="A73" s="310" t="s">
        <v>187</v>
      </c>
      <c r="B73" s="310"/>
      <c r="C73" s="310"/>
      <c r="D73" s="310"/>
      <c r="E73" s="310"/>
      <c r="F73" s="310"/>
      <c r="G73" s="310"/>
      <c r="H73" s="310"/>
      <c r="I73" s="310"/>
      <c r="J73" s="310"/>
      <c r="K73" s="310"/>
      <c r="L73" s="310"/>
    </row>
    <row r="74" spans="1:15" ht="15.75" thickBot="1" x14ac:dyDescent="0.3">
      <c r="A74" s="311" t="s">
        <v>86</v>
      </c>
      <c r="B74" s="311"/>
      <c r="C74" s="311"/>
      <c r="D74" s="311"/>
      <c r="E74" s="311"/>
      <c r="F74" s="311"/>
      <c r="G74" s="311"/>
      <c r="H74" s="311"/>
      <c r="I74" s="311"/>
      <c r="J74" s="311"/>
      <c r="K74" s="311"/>
      <c r="L74" s="311"/>
      <c r="M74" s="311"/>
      <c r="N74" s="311"/>
      <c r="O74" s="120"/>
    </row>
    <row r="75" spans="1:15" ht="15.75" customHeight="1" thickBot="1" x14ac:dyDescent="0.3">
      <c r="A75" s="316" t="s">
        <v>88</v>
      </c>
      <c r="B75" s="316" t="s">
        <v>0</v>
      </c>
      <c r="C75" s="319" t="s">
        <v>182</v>
      </c>
      <c r="D75" s="322"/>
      <c r="E75" s="322"/>
      <c r="F75" s="320"/>
      <c r="G75" s="319" t="s">
        <v>183</v>
      </c>
      <c r="H75" s="322"/>
      <c r="I75" s="322"/>
      <c r="J75" s="320"/>
      <c r="K75" s="319" t="s">
        <v>184</v>
      </c>
      <c r="L75" s="322"/>
      <c r="M75" s="322"/>
      <c r="N75" s="320"/>
    </row>
    <row r="76" spans="1:15" ht="20.25" customHeight="1" x14ac:dyDescent="0.25">
      <c r="A76" s="317"/>
      <c r="B76" s="317"/>
      <c r="C76" s="31" t="s">
        <v>14</v>
      </c>
      <c r="D76" s="316" t="s">
        <v>25</v>
      </c>
      <c r="E76" s="341" t="s">
        <v>17</v>
      </c>
      <c r="F76" s="31" t="s">
        <v>18</v>
      </c>
      <c r="G76" s="31" t="s">
        <v>14</v>
      </c>
      <c r="H76" s="316" t="s">
        <v>25</v>
      </c>
      <c r="I76" s="341" t="s">
        <v>17</v>
      </c>
      <c r="J76" s="31" t="s">
        <v>18</v>
      </c>
      <c r="K76" s="31" t="s">
        <v>14</v>
      </c>
      <c r="L76" s="316" t="s">
        <v>16</v>
      </c>
      <c r="M76" s="341" t="s">
        <v>17</v>
      </c>
      <c r="N76" s="31" t="s">
        <v>18</v>
      </c>
    </row>
    <row r="77" spans="1:15" ht="48" customHeight="1" thickBot="1" x14ac:dyDescent="0.3">
      <c r="A77" s="318"/>
      <c r="B77" s="318"/>
      <c r="C77" s="32" t="s">
        <v>15</v>
      </c>
      <c r="D77" s="318"/>
      <c r="E77" s="342"/>
      <c r="F77" s="32" t="s">
        <v>26</v>
      </c>
      <c r="G77" s="32" t="s">
        <v>15</v>
      </c>
      <c r="H77" s="318"/>
      <c r="I77" s="342"/>
      <c r="J77" s="32" t="s">
        <v>27</v>
      </c>
      <c r="K77" s="32" t="s">
        <v>15</v>
      </c>
      <c r="L77" s="318"/>
      <c r="M77" s="342"/>
      <c r="N77" s="32" t="s">
        <v>28</v>
      </c>
    </row>
    <row r="78" spans="1:15" ht="15.75" thickBot="1" x14ac:dyDescent="0.3">
      <c r="A78" s="32">
        <v>1</v>
      </c>
      <c r="B78" s="32">
        <f>A78+1</f>
        <v>2</v>
      </c>
      <c r="C78" s="115">
        <f t="shared" ref="C78:N78" si="2">B78+1</f>
        <v>3</v>
      </c>
      <c r="D78" s="115">
        <f t="shared" si="2"/>
        <v>4</v>
      </c>
      <c r="E78" s="115">
        <f t="shared" si="2"/>
        <v>5</v>
      </c>
      <c r="F78" s="115">
        <f t="shared" si="2"/>
        <v>6</v>
      </c>
      <c r="G78" s="115">
        <f t="shared" si="2"/>
        <v>7</v>
      </c>
      <c r="H78" s="115">
        <f t="shared" si="2"/>
        <v>8</v>
      </c>
      <c r="I78" s="115">
        <f t="shared" si="2"/>
        <v>9</v>
      </c>
      <c r="J78" s="115">
        <f t="shared" si="2"/>
        <v>10</v>
      </c>
      <c r="K78" s="115">
        <f t="shared" si="2"/>
        <v>11</v>
      </c>
      <c r="L78" s="115">
        <f t="shared" si="2"/>
        <v>12</v>
      </c>
      <c r="M78" s="115">
        <f t="shared" si="2"/>
        <v>13</v>
      </c>
      <c r="N78" s="115">
        <f t="shared" si="2"/>
        <v>14</v>
      </c>
    </row>
    <row r="79" spans="1:15" ht="15.75" thickBot="1" x14ac:dyDescent="0.3">
      <c r="A79" s="57">
        <v>2000</v>
      </c>
      <c r="B79" s="58" t="s">
        <v>59</v>
      </c>
      <c r="C79" s="151">
        <f>C80+C83+C92</f>
        <v>0</v>
      </c>
      <c r="D79" s="151"/>
      <c r="E79" s="151"/>
      <c r="F79" s="151">
        <f>C79+D79</f>
        <v>0</v>
      </c>
      <c r="G79" s="151">
        <f>G80+G83+G92</f>
        <v>15168</v>
      </c>
      <c r="H79" s="151"/>
      <c r="I79" s="151"/>
      <c r="J79" s="151">
        <f>G79+H79</f>
        <v>15168</v>
      </c>
      <c r="K79" s="151">
        <f>K80+K83+K92</f>
        <v>6956</v>
      </c>
      <c r="L79" s="151"/>
      <c r="M79" s="151"/>
      <c r="N79" s="151">
        <f>K79+L79</f>
        <v>6956</v>
      </c>
    </row>
    <row r="80" spans="1:15" s="84" customFormat="1" ht="36.75" hidden="1" thickBot="1" x14ac:dyDescent="0.3">
      <c r="A80" s="59">
        <v>2100</v>
      </c>
      <c r="B80" s="82" t="s">
        <v>60</v>
      </c>
      <c r="C80" s="152">
        <f>C81+C82</f>
        <v>0</v>
      </c>
      <c r="D80" s="153"/>
      <c r="E80" s="153"/>
      <c r="F80" s="154">
        <f t="shared" ref="F80:F96" si="3">C80+D80</f>
        <v>0</v>
      </c>
      <c r="G80" s="152">
        <f>G81+G82</f>
        <v>0</v>
      </c>
      <c r="H80" s="153"/>
      <c r="I80" s="153"/>
      <c r="J80" s="154">
        <f t="shared" ref="J80:J97" si="4">G80+H80</f>
        <v>0</v>
      </c>
      <c r="K80" s="152">
        <f>K81+K82</f>
        <v>0</v>
      </c>
      <c r="L80" s="153"/>
      <c r="M80" s="153"/>
      <c r="N80" s="154">
        <f>K80+L80</f>
        <v>0</v>
      </c>
    </row>
    <row r="81" spans="1:119" s="90" customFormat="1" ht="21" hidden="1" customHeight="1" thickBot="1" x14ac:dyDescent="0.3">
      <c r="A81" s="102">
        <v>2110</v>
      </c>
      <c r="B81" s="103" t="s">
        <v>61</v>
      </c>
      <c r="C81" s="155"/>
      <c r="D81" s="156"/>
      <c r="E81" s="156"/>
      <c r="F81" s="156">
        <f t="shared" si="3"/>
        <v>0</v>
      </c>
      <c r="G81" s="155"/>
      <c r="H81" s="156"/>
      <c r="I81" s="156"/>
      <c r="J81" s="156">
        <f t="shared" si="4"/>
        <v>0</v>
      </c>
      <c r="K81" s="155"/>
      <c r="L81" s="156"/>
      <c r="M81" s="156"/>
      <c r="N81" s="156">
        <f t="shared" ref="N81:N96" si="5">K81+L81</f>
        <v>0</v>
      </c>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row>
    <row r="82" spans="1:119" s="90" customFormat="1" ht="18.75" hidden="1" customHeight="1" thickBot="1" x14ac:dyDescent="0.3">
      <c r="A82" s="102">
        <v>2120</v>
      </c>
      <c r="B82" s="103" t="s">
        <v>62</v>
      </c>
      <c r="C82" s="155"/>
      <c r="D82" s="156"/>
      <c r="E82" s="156"/>
      <c r="F82" s="156">
        <f t="shared" si="3"/>
        <v>0</v>
      </c>
      <c r="G82" s="155"/>
      <c r="H82" s="156"/>
      <c r="I82" s="156"/>
      <c r="J82" s="156">
        <f t="shared" si="4"/>
        <v>0</v>
      </c>
      <c r="K82" s="155"/>
      <c r="L82" s="156"/>
      <c r="M82" s="156"/>
      <c r="N82" s="156">
        <f t="shared" si="5"/>
        <v>0</v>
      </c>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row>
    <row r="83" spans="1:119" s="84" customFormat="1" ht="24.75" thickBot="1" x14ac:dyDescent="0.3">
      <c r="A83" s="59">
        <v>2200</v>
      </c>
      <c r="B83" s="83" t="s">
        <v>63</v>
      </c>
      <c r="C83" s="152"/>
      <c r="D83" s="153"/>
      <c r="E83" s="153"/>
      <c r="F83" s="154">
        <f t="shared" si="3"/>
        <v>0</v>
      </c>
      <c r="G83" s="254">
        <f>G91</f>
        <v>15168</v>
      </c>
      <c r="H83" s="255"/>
      <c r="I83" s="255"/>
      <c r="J83" s="256">
        <f t="shared" si="4"/>
        <v>15168</v>
      </c>
      <c r="K83" s="152">
        <f>K91</f>
        <v>6956</v>
      </c>
      <c r="L83" s="226"/>
      <c r="M83" s="226"/>
      <c r="N83" s="154">
        <f t="shared" si="5"/>
        <v>6956</v>
      </c>
    </row>
    <row r="84" spans="1:119" ht="27.75" hidden="1" customHeight="1" thickBot="1" x14ac:dyDescent="0.3">
      <c r="A84" s="56">
        <v>2210</v>
      </c>
      <c r="B84" s="60" t="s">
        <v>64</v>
      </c>
      <c r="C84" s="157"/>
      <c r="D84" s="148"/>
      <c r="E84" s="148"/>
      <c r="F84" s="151">
        <f t="shared" si="3"/>
        <v>0</v>
      </c>
      <c r="G84" s="257"/>
      <c r="H84" s="253"/>
      <c r="I84" s="253"/>
      <c r="J84" s="258">
        <f t="shared" si="4"/>
        <v>0</v>
      </c>
      <c r="K84" s="157"/>
      <c r="L84" s="225"/>
      <c r="M84" s="225"/>
      <c r="N84" s="151">
        <f t="shared" si="5"/>
        <v>0</v>
      </c>
    </row>
    <row r="85" spans="1:119" ht="27.75" hidden="1" customHeight="1" thickBot="1" x14ac:dyDescent="0.3">
      <c r="A85" s="56">
        <v>2240</v>
      </c>
      <c r="B85" s="60" t="s">
        <v>65</v>
      </c>
      <c r="C85" s="157"/>
      <c r="D85" s="148"/>
      <c r="E85" s="148"/>
      <c r="F85" s="151">
        <f t="shared" si="3"/>
        <v>0</v>
      </c>
      <c r="G85" s="257"/>
      <c r="H85" s="253"/>
      <c r="I85" s="253"/>
      <c r="J85" s="258">
        <f t="shared" si="4"/>
        <v>0</v>
      </c>
      <c r="K85" s="157"/>
      <c r="L85" s="225"/>
      <c r="M85" s="225"/>
      <c r="N85" s="151">
        <f t="shared" si="5"/>
        <v>0</v>
      </c>
    </row>
    <row r="86" spans="1:119" ht="18.75" hidden="1" customHeight="1" thickBot="1" x14ac:dyDescent="0.3">
      <c r="A86" s="56">
        <v>2250</v>
      </c>
      <c r="B86" s="61" t="s">
        <v>66</v>
      </c>
      <c r="C86" s="158"/>
      <c r="D86" s="148"/>
      <c r="E86" s="148"/>
      <c r="F86" s="151">
        <f t="shared" si="3"/>
        <v>0</v>
      </c>
      <c r="G86" s="257"/>
      <c r="H86" s="253"/>
      <c r="I86" s="253"/>
      <c r="J86" s="258">
        <f t="shared" si="4"/>
        <v>0</v>
      </c>
      <c r="K86" s="157"/>
      <c r="L86" s="225"/>
      <c r="M86" s="225"/>
      <c r="N86" s="151">
        <f t="shared" si="5"/>
        <v>0</v>
      </c>
    </row>
    <row r="87" spans="1:119" s="84" customFormat="1" ht="27.75" hidden="1" customHeight="1" thickBot="1" x14ac:dyDescent="0.3">
      <c r="A87" s="59">
        <v>2270</v>
      </c>
      <c r="B87" s="83" t="s">
        <v>67</v>
      </c>
      <c r="C87" s="152"/>
      <c r="D87" s="153"/>
      <c r="E87" s="153"/>
      <c r="F87" s="154">
        <f t="shared" si="3"/>
        <v>0</v>
      </c>
      <c r="G87" s="254"/>
      <c r="H87" s="255"/>
      <c r="I87" s="255"/>
      <c r="J87" s="256">
        <f t="shared" si="4"/>
        <v>0</v>
      </c>
      <c r="K87" s="152"/>
      <c r="L87" s="226"/>
      <c r="M87" s="226"/>
      <c r="N87" s="154">
        <f t="shared" si="5"/>
        <v>0</v>
      </c>
    </row>
    <row r="88" spans="1:119" ht="20.25" hidden="1" customHeight="1" thickBot="1" x14ac:dyDescent="0.3">
      <c r="A88" s="56">
        <v>2271</v>
      </c>
      <c r="B88" s="61" t="s">
        <v>68</v>
      </c>
      <c r="C88" s="157"/>
      <c r="D88" s="148"/>
      <c r="E88" s="148"/>
      <c r="F88" s="151">
        <f t="shared" si="3"/>
        <v>0</v>
      </c>
      <c r="G88" s="257"/>
      <c r="H88" s="253"/>
      <c r="I88" s="253"/>
      <c r="J88" s="258">
        <f t="shared" si="4"/>
        <v>0</v>
      </c>
      <c r="K88" s="157"/>
      <c r="L88" s="225"/>
      <c r="M88" s="225"/>
      <c r="N88" s="151">
        <f t="shared" si="5"/>
        <v>0</v>
      </c>
    </row>
    <row r="89" spans="1:119" ht="24.75" hidden="1" thickBot="1" x14ac:dyDescent="0.3">
      <c r="A89" s="56">
        <v>2272</v>
      </c>
      <c r="B89" s="60" t="s">
        <v>69</v>
      </c>
      <c r="C89" s="157"/>
      <c r="D89" s="148"/>
      <c r="E89" s="148"/>
      <c r="F89" s="151">
        <f t="shared" si="3"/>
        <v>0</v>
      </c>
      <c r="G89" s="257"/>
      <c r="H89" s="253"/>
      <c r="I89" s="253"/>
      <c r="J89" s="258">
        <f t="shared" si="4"/>
        <v>0</v>
      </c>
      <c r="K89" s="157"/>
      <c r="L89" s="225"/>
      <c r="M89" s="225"/>
      <c r="N89" s="151">
        <f t="shared" si="5"/>
        <v>0</v>
      </c>
    </row>
    <row r="90" spans="1:119" ht="20.25" hidden="1" customHeight="1" thickBot="1" x14ac:dyDescent="0.3">
      <c r="A90" s="56">
        <v>2273</v>
      </c>
      <c r="B90" s="60" t="s">
        <v>70</v>
      </c>
      <c r="C90" s="157"/>
      <c r="D90" s="159"/>
      <c r="E90" s="159"/>
      <c r="F90" s="151">
        <f t="shared" si="3"/>
        <v>0</v>
      </c>
      <c r="G90" s="257"/>
      <c r="H90" s="259"/>
      <c r="I90" s="259"/>
      <c r="J90" s="258">
        <f t="shared" si="4"/>
        <v>0</v>
      </c>
      <c r="K90" s="157"/>
      <c r="L90" s="227"/>
      <c r="M90" s="227"/>
      <c r="N90" s="151">
        <f t="shared" si="5"/>
        <v>0</v>
      </c>
    </row>
    <row r="91" spans="1:119" ht="58.5" customHeight="1" thickBot="1" x14ac:dyDescent="0.3">
      <c r="A91" s="56">
        <v>2282</v>
      </c>
      <c r="B91" s="74" t="s">
        <v>71</v>
      </c>
      <c r="C91" s="157"/>
      <c r="D91" s="149"/>
      <c r="E91" s="149"/>
      <c r="F91" s="151">
        <f t="shared" si="3"/>
        <v>0</v>
      </c>
      <c r="G91" s="257">
        <f>G45</f>
        <v>15168</v>
      </c>
      <c r="H91" s="260"/>
      <c r="I91" s="260"/>
      <c r="J91" s="258">
        <f t="shared" si="4"/>
        <v>15168</v>
      </c>
      <c r="K91" s="157">
        <f>'Додаток 1'!G33</f>
        <v>6956</v>
      </c>
      <c r="L91" s="228"/>
      <c r="M91" s="228"/>
      <c r="N91" s="151">
        <f t="shared" si="5"/>
        <v>6956</v>
      </c>
    </row>
    <row r="92" spans="1:119" s="84" customFormat="1" ht="21" hidden="1" customHeight="1" thickBot="1" x14ac:dyDescent="0.3">
      <c r="A92" s="59">
        <v>2800</v>
      </c>
      <c r="B92" s="75" t="s">
        <v>77</v>
      </c>
      <c r="C92" s="152"/>
      <c r="D92" s="153"/>
      <c r="E92" s="153"/>
      <c r="F92" s="154">
        <f t="shared" si="3"/>
        <v>0</v>
      </c>
      <c r="G92" s="152"/>
      <c r="H92" s="153"/>
      <c r="I92" s="153"/>
      <c r="J92" s="154">
        <f t="shared" si="4"/>
        <v>0</v>
      </c>
      <c r="K92" s="152"/>
      <c r="L92" s="153"/>
      <c r="M92" s="153"/>
      <c r="N92" s="154">
        <f t="shared" si="5"/>
        <v>0</v>
      </c>
    </row>
    <row r="93" spans="1:119" s="85" customFormat="1" ht="15.75" hidden="1" thickBot="1" x14ac:dyDescent="0.3">
      <c r="A93" s="57">
        <v>3000</v>
      </c>
      <c r="B93" s="58" t="s">
        <v>72</v>
      </c>
      <c r="C93" s="150">
        <f t="shared" ref="C93:E93" si="6">C94</f>
        <v>0</v>
      </c>
      <c r="D93" s="150">
        <f t="shared" si="6"/>
        <v>0</v>
      </c>
      <c r="E93" s="150">
        <f t="shared" si="6"/>
        <v>0</v>
      </c>
      <c r="F93" s="150">
        <f>C93+D93</f>
        <v>0</v>
      </c>
      <c r="G93" s="150">
        <f>G94</f>
        <v>0</v>
      </c>
      <c r="H93" s="150">
        <f>H94</f>
        <v>0</v>
      </c>
      <c r="I93" s="150">
        <f>H93</f>
        <v>0</v>
      </c>
      <c r="J93" s="150">
        <f t="shared" si="4"/>
        <v>0</v>
      </c>
      <c r="K93" s="150">
        <v>0</v>
      </c>
      <c r="L93" s="150">
        <f t="shared" ref="L93:M93" si="7">L94</f>
        <v>0</v>
      </c>
      <c r="M93" s="150">
        <f t="shared" si="7"/>
        <v>0</v>
      </c>
      <c r="N93" s="150">
        <f t="shared" si="5"/>
        <v>0</v>
      </c>
    </row>
    <row r="94" spans="1:119" s="84" customFormat="1" ht="27" hidden="1" customHeight="1" thickBot="1" x14ac:dyDescent="0.3">
      <c r="A94" s="62">
        <v>3100</v>
      </c>
      <c r="B94" s="80" t="s">
        <v>73</v>
      </c>
      <c r="C94" s="153"/>
      <c r="D94" s="153"/>
      <c r="E94" s="153"/>
      <c r="F94" s="154">
        <f>C94+D94</f>
        <v>0</v>
      </c>
      <c r="G94" s="153"/>
      <c r="H94" s="153">
        <f>'Додаток 1'!F42</f>
        <v>0</v>
      </c>
      <c r="I94" s="153">
        <f>H94</f>
        <v>0</v>
      </c>
      <c r="J94" s="154">
        <f t="shared" si="4"/>
        <v>0</v>
      </c>
      <c r="K94" s="153"/>
      <c r="L94" s="153">
        <f>L95+L96</f>
        <v>0</v>
      </c>
      <c r="M94" s="153"/>
      <c r="N94" s="154">
        <f t="shared" si="5"/>
        <v>0</v>
      </c>
    </row>
    <row r="95" spans="1:119" ht="28.5" hidden="1" customHeight="1" thickBot="1" x14ac:dyDescent="0.3">
      <c r="A95" s="64">
        <v>3110</v>
      </c>
      <c r="B95" s="63" t="s">
        <v>74</v>
      </c>
      <c r="C95" s="148"/>
      <c r="D95" s="148"/>
      <c r="E95" s="148"/>
      <c r="F95" s="151">
        <f t="shared" si="3"/>
        <v>0</v>
      </c>
      <c r="G95" s="148"/>
      <c r="H95" s="148">
        <f>H94</f>
        <v>0</v>
      </c>
      <c r="I95" s="148">
        <f>H95</f>
        <v>0</v>
      </c>
      <c r="J95" s="151">
        <f t="shared" si="4"/>
        <v>0</v>
      </c>
      <c r="K95" s="148"/>
      <c r="L95" s="148">
        <f>'Додаток 1'!G42</f>
        <v>0</v>
      </c>
      <c r="M95" s="148"/>
      <c r="N95" s="151">
        <f t="shared" si="5"/>
        <v>0</v>
      </c>
    </row>
    <row r="96" spans="1:119" ht="33" hidden="1" customHeight="1" thickBot="1" x14ac:dyDescent="0.3">
      <c r="A96" s="64">
        <v>3132</v>
      </c>
      <c r="B96" s="60" t="s">
        <v>75</v>
      </c>
      <c r="C96" s="148"/>
      <c r="D96" s="148"/>
      <c r="E96" s="148"/>
      <c r="F96" s="151">
        <f t="shared" si="3"/>
        <v>0</v>
      </c>
      <c r="G96" s="148"/>
      <c r="H96" s="148"/>
      <c r="I96" s="148"/>
      <c r="J96" s="151">
        <f t="shared" si="4"/>
        <v>0</v>
      </c>
      <c r="K96" s="148"/>
      <c r="L96" s="148"/>
      <c r="M96" s="148"/>
      <c r="N96" s="151">
        <f t="shared" si="5"/>
        <v>0</v>
      </c>
    </row>
    <row r="97" spans="1:15" ht="15.75" thickBot="1" x14ac:dyDescent="0.3">
      <c r="A97" s="68"/>
      <c r="B97" s="70" t="s">
        <v>6</v>
      </c>
      <c r="C97" s="150">
        <f>C79+C93</f>
        <v>0</v>
      </c>
      <c r="D97" s="150">
        <f>D79+D93</f>
        <v>0</v>
      </c>
      <c r="E97" s="150">
        <f>E79+E93</f>
        <v>0</v>
      </c>
      <c r="F97" s="150">
        <f>C97+D97</f>
        <v>0</v>
      </c>
      <c r="G97" s="150">
        <f>G79+G93</f>
        <v>15168</v>
      </c>
      <c r="H97" s="150">
        <f>H93+H79</f>
        <v>0</v>
      </c>
      <c r="I97" s="150">
        <f>I93+I79</f>
        <v>0</v>
      </c>
      <c r="J97" s="151">
        <f t="shared" si="4"/>
        <v>15168</v>
      </c>
      <c r="K97" s="150">
        <f>K79</f>
        <v>6956</v>
      </c>
      <c r="L97" s="150">
        <f>L93</f>
        <v>0</v>
      </c>
      <c r="M97" s="150">
        <f>M93</f>
        <v>0</v>
      </c>
      <c r="N97" s="160">
        <f>K97+L97</f>
        <v>6956</v>
      </c>
      <c r="O97" s="121"/>
    </row>
    <row r="98" spans="1:15" ht="25.5" customHeight="1" x14ac:dyDescent="0.25">
      <c r="A98" s="344" t="s">
        <v>188</v>
      </c>
      <c r="B98" s="344"/>
      <c r="C98" s="344"/>
      <c r="D98" s="344"/>
      <c r="E98" s="344"/>
      <c r="F98" s="344"/>
      <c r="G98" s="344"/>
      <c r="H98" s="344"/>
      <c r="I98" s="344"/>
      <c r="J98" s="344"/>
      <c r="K98" s="344"/>
      <c r="L98" s="344"/>
      <c r="M98" s="344"/>
      <c r="N98" s="344"/>
      <c r="O98" s="343"/>
    </row>
    <row r="99" spans="1:15" ht="15.75" thickBot="1" x14ac:dyDescent="0.3">
      <c r="A99" s="311" t="s">
        <v>86</v>
      </c>
      <c r="B99" s="311"/>
      <c r="C99" s="311"/>
      <c r="D99" s="311"/>
      <c r="E99" s="311"/>
      <c r="F99" s="311"/>
      <c r="G99" s="311"/>
      <c r="H99" s="311"/>
      <c r="I99" s="311"/>
      <c r="J99" s="311"/>
      <c r="K99" s="311"/>
      <c r="L99" s="311"/>
      <c r="M99" s="311"/>
      <c r="N99" s="311"/>
      <c r="O99" s="120"/>
    </row>
    <row r="100" spans="1:15" ht="15.75" customHeight="1" thickBot="1" x14ac:dyDescent="0.3">
      <c r="A100" s="316" t="s">
        <v>135</v>
      </c>
      <c r="B100" s="316" t="s">
        <v>0</v>
      </c>
      <c r="C100" s="319" t="s">
        <v>182</v>
      </c>
      <c r="D100" s="322"/>
      <c r="E100" s="322"/>
      <c r="F100" s="320"/>
      <c r="G100" s="319" t="s">
        <v>183</v>
      </c>
      <c r="H100" s="322"/>
      <c r="I100" s="322"/>
      <c r="J100" s="320"/>
      <c r="K100" s="319" t="s">
        <v>184</v>
      </c>
      <c r="L100" s="322"/>
      <c r="M100" s="322"/>
      <c r="N100" s="320"/>
    </row>
    <row r="101" spans="1:15" ht="20.25" customHeight="1" x14ac:dyDescent="0.25">
      <c r="A101" s="317"/>
      <c r="B101" s="317"/>
      <c r="C101" s="31" t="s">
        <v>14</v>
      </c>
      <c r="D101" s="316" t="s">
        <v>25</v>
      </c>
      <c r="E101" s="341" t="s">
        <v>17</v>
      </c>
      <c r="F101" s="31" t="s">
        <v>18</v>
      </c>
      <c r="G101" s="31" t="s">
        <v>14</v>
      </c>
      <c r="H101" s="316" t="s">
        <v>16</v>
      </c>
      <c r="I101" s="341" t="s">
        <v>17</v>
      </c>
      <c r="J101" s="31" t="s">
        <v>18</v>
      </c>
      <c r="K101" s="31" t="s">
        <v>14</v>
      </c>
      <c r="L101" s="316" t="s">
        <v>16</v>
      </c>
      <c r="M101" s="341" t="s">
        <v>17</v>
      </c>
      <c r="N101" s="31" t="s">
        <v>18</v>
      </c>
    </row>
    <row r="102" spans="1:15" ht="54" customHeight="1" thickBot="1" x14ac:dyDescent="0.3">
      <c r="A102" s="317"/>
      <c r="B102" s="318"/>
      <c r="C102" s="32" t="s">
        <v>15</v>
      </c>
      <c r="D102" s="318"/>
      <c r="E102" s="342"/>
      <c r="F102" s="32" t="s">
        <v>26</v>
      </c>
      <c r="G102" s="32" t="s">
        <v>15</v>
      </c>
      <c r="H102" s="318"/>
      <c r="I102" s="342"/>
      <c r="J102" s="32" t="s">
        <v>27</v>
      </c>
      <c r="K102" s="32" t="s">
        <v>15</v>
      </c>
      <c r="L102" s="318"/>
      <c r="M102" s="342"/>
      <c r="N102" s="32" t="s">
        <v>28</v>
      </c>
    </row>
    <row r="103" spans="1:15" ht="15.75" thickBot="1" x14ac:dyDescent="0.3">
      <c r="A103" s="125">
        <v>1</v>
      </c>
      <c r="B103" s="32">
        <f>A103+1</f>
        <v>2</v>
      </c>
      <c r="C103" s="115">
        <f t="shared" ref="C103:N103" si="8">B103+1</f>
        <v>3</v>
      </c>
      <c r="D103" s="115">
        <f t="shared" si="8"/>
        <v>4</v>
      </c>
      <c r="E103" s="115">
        <f t="shared" si="8"/>
        <v>5</v>
      </c>
      <c r="F103" s="115">
        <f t="shared" si="8"/>
        <v>6</v>
      </c>
      <c r="G103" s="115">
        <f t="shared" si="8"/>
        <v>7</v>
      </c>
      <c r="H103" s="115">
        <f t="shared" si="8"/>
        <v>8</v>
      </c>
      <c r="I103" s="115">
        <f t="shared" si="8"/>
        <v>9</v>
      </c>
      <c r="J103" s="115">
        <f t="shared" si="8"/>
        <v>10</v>
      </c>
      <c r="K103" s="115">
        <f t="shared" si="8"/>
        <v>11</v>
      </c>
      <c r="L103" s="115">
        <f t="shared" si="8"/>
        <v>12</v>
      </c>
      <c r="M103" s="115">
        <f t="shared" si="8"/>
        <v>13</v>
      </c>
      <c r="N103" s="115">
        <f t="shared" si="8"/>
        <v>14</v>
      </c>
    </row>
    <row r="104" spans="1:15" ht="15.75" thickBot="1" x14ac:dyDescent="0.3">
      <c r="A104" s="166"/>
      <c r="B104" s="35"/>
      <c r="C104" s="35"/>
      <c r="D104" s="35"/>
      <c r="E104" s="35"/>
      <c r="F104" s="35"/>
      <c r="G104" s="35"/>
      <c r="H104" s="35"/>
      <c r="I104" s="35"/>
      <c r="J104" s="35"/>
      <c r="K104" s="32"/>
      <c r="L104" s="35"/>
      <c r="M104" s="35"/>
      <c r="N104" s="35"/>
    </row>
    <row r="105" spans="1:15" ht="15.75" thickBot="1" x14ac:dyDescent="0.3">
      <c r="A105" s="166"/>
      <c r="B105" s="193"/>
      <c r="C105" s="193"/>
      <c r="D105" s="193"/>
      <c r="E105" s="193"/>
      <c r="F105" s="193"/>
      <c r="G105" s="193"/>
      <c r="H105" s="193"/>
      <c r="I105" s="193"/>
      <c r="J105" s="193"/>
      <c r="K105" s="194"/>
      <c r="L105" s="193"/>
      <c r="M105" s="193"/>
      <c r="N105" s="193"/>
    </row>
    <row r="106" spans="1:15" ht="15.75" thickBot="1" x14ac:dyDescent="0.3">
      <c r="A106" s="166"/>
      <c r="B106" s="38" t="s">
        <v>5</v>
      </c>
      <c r="C106" s="39"/>
      <c r="D106" s="39"/>
      <c r="E106" s="39"/>
      <c r="F106" s="39"/>
      <c r="G106" s="39"/>
      <c r="H106" s="39"/>
      <c r="I106" s="39"/>
      <c r="J106" s="39"/>
      <c r="K106" s="32"/>
      <c r="L106" s="39"/>
      <c r="M106" s="39"/>
      <c r="N106" s="39"/>
    </row>
    <row r="107" spans="1:15" ht="15.75" thickBot="1" x14ac:dyDescent="0.3">
      <c r="A107" s="125"/>
      <c r="B107" s="35" t="s">
        <v>6</v>
      </c>
      <c r="C107" s="39"/>
      <c r="D107" s="39"/>
      <c r="E107" s="39"/>
      <c r="F107" s="39"/>
      <c r="G107" s="39"/>
      <c r="H107" s="39"/>
      <c r="I107" s="39"/>
      <c r="J107" s="39"/>
      <c r="K107" s="32"/>
      <c r="L107" s="39"/>
      <c r="M107" s="39"/>
      <c r="N107" s="122"/>
      <c r="O107" s="121"/>
    </row>
    <row r="108" spans="1:15" ht="15.75" x14ac:dyDescent="0.25">
      <c r="A108" s="343" t="s">
        <v>189</v>
      </c>
      <c r="B108" s="344"/>
      <c r="C108" s="344"/>
      <c r="D108" s="344"/>
      <c r="E108" s="344"/>
      <c r="F108" s="344"/>
      <c r="G108" s="344"/>
      <c r="H108" s="344"/>
      <c r="I108" s="344"/>
      <c r="J108" s="344"/>
      <c r="K108" s="344"/>
      <c r="L108" s="344"/>
      <c r="M108" s="344"/>
      <c r="N108" s="344"/>
      <c r="O108" s="343"/>
    </row>
    <row r="109" spans="1:15" ht="15.75" thickBot="1" x14ac:dyDescent="0.3">
      <c r="A109" s="311" t="s">
        <v>86</v>
      </c>
      <c r="B109" s="311"/>
      <c r="C109" s="311"/>
      <c r="D109" s="311"/>
      <c r="E109" s="311"/>
      <c r="F109" s="311"/>
      <c r="G109" s="311"/>
      <c r="H109" s="311"/>
      <c r="I109" s="311"/>
      <c r="J109" s="311"/>
      <c r="K109" s="120"/>
    </row>
    <row r="110" spans="1:15" ht="15.75" customHeight="1" thickBot="1" x14ac:dyDescent="0.3">
      <c r="A110" s="316" t="s">
        <v>88</v>
      </c>
      <c r="B110" s="316" t="s">
        <v>0</v>
      </c>
      <c r="C110" s="319" t="s">
        <v>168</v>
      </c>
      <c r="D110" s="322"/>
      <c r="E110" s="322"/>
      <c r="F110" s="320"/>
      <c r="G110" s="319" t="s">
        <v>186</v>
      </c>
      <c r="H110" s="322"/>
      <c r="I110" s="322"/>
      <c r="J110" s="320"/>
    </row>
    <row r="111" spans="1:15" ht="20.25" customHeight="1" x14ac:dyDescent="0.25">
      <c r="A111" s="317"/>
      <c r="B111" s="317"/>
      <c r="C111" s="31" t="s">
        <v>14</v>
      </c>
      <c r="D111" s="316" t="s">
        <v>25</v>
      </c>
      <c r="E111" s="341" t="s">
        <v>17</v>
      </c>
      <c r="F111" s="31" t="s">
        <v>18</v>
      </c>
      <c r="G111" s="31" t="s">
        <v>14</v>
      </c>
      <c r="H111" s="316" t="s">
        <v>25</v>
      </c>
      <c r="I111" s="341" t="s">
        <v>17</v>
      </c>
      <c r="J111" s="31" t="s">
        <v>18</v>
      </c>
    </row>
    <row r="112" spans="1:15" ht="63" customHeight="1" thickBot="1" x14ac:dyDescent="0.3">
      <c r="A112" s="318"/>
      <c r="B112" s="318"/>
      <c r="C112" s="32" t="s">
        <v>15</v>
      </c>
      <c r="D112" s="318"/>
      <c r="E112" s="342"/>
      <c r="F112" s="32" t="s">
        <v>26</v>
      </c>
      <c r="G112" s="32" t="s">
        <v>15</v>
      </c>
      <c r="H112" s="318"/>
      <c r="I112" s="342"/>
      <c r="J112" s="32" t="s">
        <v>27</v>
      </c>
    </row>
    <row r="113" spans="1:119" ht="21.75" customHeight="1" thickBot="1" x14ac:dyDescent="0.3">
      <c r="A113" s="32">
        <v>1</v>
      </c>
      <c r="B113" s="32">
        <f>A113+1</f>
        <v>2</v>
      </c>
      <c r="C113" s="115">
        <f t="shared" ref="C113:J113" si="9">B113+1</f>
        <v>3</v>
      </c>
      <c r="D113" s="115">
        <f t="shared" si="9"/>
        <v>4</v>
      </c>
      <c r="E113" s="115">
        <f t="shared" si="9"/>
        <v>5</v>
      </c>
      <c r="F113" s="115">
        <f t="shared" si="9"/>
        <v>6</v>
      </c>
      <c r="G113" s="115">
        <f t="shared" si="9"/>
        <v>7</v>
      </c>
      <c r="H113" s="115">
        <f t="shared" si="9"/>
        <v>8</v>
      </c>
      <c r="I113" s="115">
        <f t="shared" si="9"/>
        <v>9</v>
      </c>
      <c r="J113" s="115">
        <f t="shared" si="9"/>
        <v>10</v>
      </c>
    </row>
    <row r="114" spans="1:119" s="85" customFormat="1" ht="24" customHeight="1" thickBot="1" x14ac:dyDescent="0.3">
      <c r="A114" s="57">
        <v>2000</v>
      </c>
      <c r="B114" s="58" t="str">
        <f t="shared" ref="B114:B127" si="10">B79</f>
        <v>Поточні видатки</v>
      </c>
      <c r="C114" s="150">
        <f>C115+C118+C127</f>
        <v>17855</v>
      </c>
      <c r="D114" s="150"/>
      <c r="E114" s="150"/>
      <c r="F114" s="150">
        <f>C114+D114</f>
        <v>17855</v>
      </c>
      <c r="G114" s="150">
        <f>G115+G118+G127</f>
        <v>18747</v>
      </c>
      <c r="H114" s="150"/>
      <c r="I114" s="150"/>
      <c r="J114" s="150">
        <f>G114+H114</f>
        <v>18747</v>
      </c>
    </row>
    <row r="115" spans="1:119" s="89" customFormat="1" ht="45" hidden="1" customHeight="1" thickBot="1" x14ac:dyDescent="0.3">
      <c r="A115" s="106">
        <v>2100</v>
      </c>
      <c r="B115" s="107" t="str">
        <f t="shared" si="10"/>
        <v>Оплата праці і нарахування на заробітну плату</v>
      </c>
      <c r="C115" s="161">
        <f>C116+C117</f>
        <v>0</v>
      </c>
      <c r="D115" s="161"/>
      <c r="E115" s="161"/>
      <c r="F115" s="161">
        <f t="shared" ref="F115:F127" si="11">C115+D115</f>
        <v>0</v>
      </c>
      <c r="G115" s="161">
        <f>G116+G117</f>
        <v>0</v>
      </c>
      <c r="H115" s="161"/>
      <c r="I115" s="161"/>
      <c r="J115" s="161">
        <f t="shared" ref="J115:J127" si="12">G115+H115</f>
        <v>0</v>
      </c>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c r="CG115" s="108"/>
      <c r="CH115" s="108"/>
      <c r="CI115" s="108"/>
      <c r="CJ115" s="108"/>
      <c r="CK115" s="108"/>
      <c r="CL115" s="108"/>
      <c r="CM115" s="108"/>
      <c r="CN115" s="108"/>
      <c r="CO115" s="108"/>
      <c r="CP115" s="108"/>
      <c r="CQ115" s="108"/>
      <c r="CR115" s="108"/>
      <c r="CS115" s="108"/>
      <c r="CT115" s="108"/>
      <c r="CU115" s="108"/>
      <c r="CV115" s="108"/>
      <c r="CW115" s="108"/>
      <c r="CX115" s="108"/>
      <c r="CY115" s="108"/>
      <c r="CZ115" s="108"/>
      <c r="DA115" s="108"/>
      <c r="DB115" s="108"/>
      <c r="DC115" s="108"/>
      <c r="DD115" s="108"/>
      <c r="DE115" s="108"/>
      <c r="DF115" s="108"/>
      <c r="DG115" s="108"/>
      <c r="DH115" s="108"/>
      <c r="DI115" s="108"/>
      <c r="DJ115" s="108"/>
      <c r="DK115" s="108"/>
      <c r="DL115" s="108"/>
      <c r="DM115" s="108"/>
      <c r="DN115" s="108"/>
      <c r="DO115" s="108"/>
    </row>
    <row r="116" spans="1:119" s="90" customFormat="1" ht="20.25" hidden="1" customHeight="1" thickBot="1" x14ac:dyDescent="0.3">
      <c r="A116" s="102">
        <v>2110</v>
      </c>
      <c r="B116" s="109" t="str">
        <f t="shared" si="10"/>
        <v>Оплата праці</v>
      </c>
      <c r="C116" s="156">
        <f>N81*1.08</f>
        <v>0</v>
      </c>
      <c r="D116" s="156"/>
      <c r="E116" s="156"/>
      <c r="F116" s="156">
        <f t="shared" si="11"/>
        <v>0</v>
      </c>
      <c r="G116" s="156">
        <f>F116*1.077</f>
        <v>0</v>
      </c>
      <c r="H116" s="156"/>
      <c r="I116" s="156"/>
      <c r="J116" s="156">
        <f t="shared" si="12"/>
        <v>0</v>
      </c>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row>
    <row r="117" spans="1:119" s="90" customFormat="1" ht="27.75" hidden="1" customHeight="1" thickBot="1" x14ac:dyDescent="0.3">
      <c r="A117" s="102">
        <v>2120</v>
      </c>
      <c r="B117" s="109" t="str">
        <f t="shared" si="10"/>
        <v>Нарахування на заробітну плату</v>
      </c>
      <c r="C117" s="156">
        <f>N82*1.08</f>
        <v>0</v>
      </c>
      <c r="D117" s="156"/>
      <c r="E117" s="156"/>
      <c r="F117" s="156">
        <f t="shared" si="11"/>
        <v>0</v>
      </c>
      <c r="G117" s="156">
        <f>F117*1.077</f>
        <v>0</v>
      </c>
      <c r="H117" s="156"/>
      <c r="I117" s="156"/>
      <c r="J117" s="156">
        <f t="shared" si="12"/>
        <v>0</v>
      </c>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row>
    <row r="118" spans="1:119" s="84" customFormat="1" ht="33.75" customHeight="1" thickBot="1" x14ac:dyDescent="0.3">
      <c r="A118" s="59">
        <v>2200</v>
      </c>
      <c r="B118" s="81" t="str">
        <f t="shared" si="10"/>
        <v>Використання товарів і послуг</v>
      </c>
      <c r="C118" s="152">
        <f>C126</f>
        <v>17855</v>
      </c>
      <c r="D118" s="153"/>
      <c r="E118" s="153"/>
      <c r="F118" s="154">
        <f t="shared" si="11"/>
        <v>17855</v>
      </c>
      <c r="G118" s="152">
        <f>G119+G120+G121+G122+G126</f>
        <v>18747</v>
      </c>
      <c r="H118" s="153"/>
      <c r="I118" s="153"/>
      <c r="J118" s="154">
        <f t="shared" si="12"/>
        <v>18747</v>
      </c>
    </row>
    <row r="119" spans="1:119" ht="33.75" hidden="1" customHeight="1" thickBot="1" x14ac:dyDescent="0.3">
      <c r="A119" s="56">
        <v>2210</v>
      </c>
      <c r="B119" s="79" t="str">
        <f t="shared" si="10"/>
        <v>Предмети, матеріали, обладнання та інвентар</v>
      </c>
      <c r="C119" s="158"/>
      <c r="D119" s="148"/>
      <c r="E119" s="148"/>
      <c r="F119" s="151">
        <f t="shared" si="11"/>
        <v>0</v>
      </c>
      <c r="G119" s="158">
        <f>ROUND(C119*1.053,0)</f>
        <v>0</v>
      </c>
      <c r="H119" s="148"/>
      <c r="I119" s="148"/>
      <c r="J119" s="151">
        <f t="shared" si="12"/>
        <v>0</v>
      </c>
    </row>
    <row r="120" spans="1:119" ht="35.25" hidden="1" customHeight="1" thickBot="1" x14ac:dyDescent="0.3">
      <c r="A120" s="56">
        <v>2240</v>
      </c>
      <c r="B120" s="79" t="str">
        <f t="shared" si="10"/>
        <v>Оплата послуг (крім комунальних)</v>
      </c>
      <c r="C120" s="158"/>
      <c r="D120" s="148"/>
      <c r="E120" s="148"/>
      <c r="F120" s="151">
        <f t="shared" si="11"/>
        <v>0</v>
      </c>
      <c r="G120" s="158">
        <f>ROUND(C120*1.053,0)</f>
        <v>0</v>
      </c>
      <c r="H120" s="148"/>
      <c r="I120" s="148"/>
      <c r="J120" s="151">
        <f t="shared" si="12"/>
        <v>0</v>
      </c>
    </row>
    <row r="121" spans="1:119" ht="21" hidden="1" customHeight="1" thickBot="1" x14ac:dyDescent="0.3">
      <c r="A121" s="56">
        <v>2250</v>
      </c>
      <c r="B121" s="79" t="str">
        <f t="shared" si="10"/>
        <v>Видатки на відрядження</v>
      </c>
      <c r="C121" s="158"/>
      <c r="D121" s="148"/>
      <c r="E121" s="148"/>
      <c r="F121" s="151">
        <f t="shared" si="11"/>
        <v>0</v>
      </c>
      <c r="G121" s="158">
        <f>ROUND(C121*1.053,0)</f>
        <v>0</v>
      </c>
      <c r="H121" s="148"/>
      <c r="I121" s="148"/>
      <c r="J121" s="151">
        <f t="shared" si="12"/>
        <v>0</v>
      </c>
    </row>
    <row r="122" spans="1:119" s="84" customFormat="1" ht="31.5" hidden="1" customHeight="1" thickBot="1" x14ac:dyDescent="0.3">
      <c r="A122" s="59">
        <v>2270</v>
      </c>
      <c r="B122" s="81" t="str">
        <f t="shared" si="10"/>
        <v>Оплата комунальних послуг та енергоносіїв</v>
      </c>
      <c r="C122" s="152"/>
      <c r="D122" s="153"/>
      <c r="E122" s="153"/>
      <c r="F122" s="154">
        <f t="shared" si="11"/>
        <v>0</v>
      </c>
      <c r="G122" s="152">
        <f>G123+G124+G125</f>
        <v>0</v>
      </c>
      <c r="H122" s="153"/>
      <c r="I122" s="153"/>
      <c r="J122" s="154">
        <f t="shared" si="12"/>
        <v>0</v>
      </c>
    </row>
    <row r="123" spans="1:119" ht="19.5" hidden="1" customHeight="1" thickBot="1" x14ac:dyDescent="0.3">
      <c r="A123" s="56">
        <v>2271</v>
      </c>
      <c r="B123" s="79" t="str">
        <f t="shared" si="10"/>
        <v>Оплата теплопостачання</v>
      </c>
      <c r="C123" s="158"/>
      <c r="D123" s="148"/>
      <c r="E123" s="148"/>
      <c r="F123" s="151">
        <f t="shared" si="11"/>
        <v>0</v>
      </c>
      <c r="G123" s="158">
        <f>ROUND(C123*1.059,0)</f>
        <v>0</v>
      </c>
      <c r="H123" s="148"/>
      <c r="I123" s="148"/>
      <c r="J123" s="151">
        <f t="shared" si="12"/>
        <v>0</v>
      </c>
    </row>
    <row r="124" spans="1:119" ht="26.25" hidden="1" customHeight="1" thickBot="1" x14ac:dyDescent="0.3">
      <c r="A124" s="56">
        <v>2272</v>
      </c>
      <c r="B124" s="79" t="str">
        <f t="shared" si="10"/>
        <v>Оплата водопостачання і водовідведення</v>
      </c>
      <c r="C124" s="158"/>
      <c r="D124" s="148"/>
      <c r="E124" s="148"/>
      <c r="F124" s="151">
        <f t="shared" si="11"/>
        <v>0</v>
      </c>
      <c r="G124" s="158">
        <f>ROUND(C124*1.059,0)</f>
        <v>0</v>
      </c>
      <c r="H124" s="148"/>
      <c r="I124" s="148"/>
      <c r="J124" s="151">
        <f t="shared" si="12"/>
        <v>0</v>
      </c>
    </row>
    <row r="125" spans="1:119" ht="22.5" hidden="1" customHeight="1" thickBot="1" x14ac:dyDescent="0.3">
      <c r="A125" s="56">
        <v>2273</v>
      </c>
      <c r="B125" s="79" t="str">
        <f t="shared" si="10"/>
        <v>Оплата електроенергії</v>
      </c>
      <c r="C125" s="158"/>
      <c r="D125" s="148"/>
      <c r="E125" s="148"/>
      <c r="F125" s="151">
        <f t="shared" si="11"/>
        <v>0</v>
      </c>
      <c r="G125" s="158">
        <f>ROUND(C125*1.1,0)</f>
        <v>0</v>
      </c>
      <c r="H125" s="148"/>
      <c r="I125" s="148"/>
      <c r="J125" s="151">
        <f t="shared" si="12"/>
        <v>0</v>
      </c>
    </row>
    <row r="126" spans="1:119" ht="58.5" customHeight="1" thickBot="1" x14ac:dyDescent="0.3">
      <c r="A126" s="56">
        <f>A91</f>
        <v>2282</v>
      </c>
      <c r="B126" s="79" t="str">
        <f t="shared" si="10"/>
        <v>Окремі заходи по реалізації державних (регіональних) програм, не віднесені до заходів розвитку</v>
      </c>
      <c r="C126" s="158">
        <f>C63</f>
        <v>17855</v>
      </c>
      <c r="D126" s="148"/>
      <c r="E126" s="148"/>
      <c r="F126" s="151">
        <f t="shared" si="11"/>
        <v>17855</v>
      </c>
      <c r="G126" s="158">
        <f>G63</f>
        <v>18747</v>
      </c>
      <c r="H126" s="148"/>
      <c r="I126" s="148"/>
      <c r="J126" s="151">
        <f t="shared" si="12"/>
        <v>18747</v>
      </c>
    </row>
    <row r="127" spans="1:119" s="84" customFormat="1" ht="21" customHeight="1" thickBot="1" x14ac:dyDescent="0.3">
      <c r="A127" s="59">
        <f>A92</f>
        <v>2800</v>
      </c>
      <c r="B127" s="81" t="str">
        <f t="shared" si="10"/>
        <v>Інші поточні видатки</v>
      </c>
      <c r="C127" s="158"/>
      <c r="D127" s="153"/>
      <c r="E127" s="153"/>
      <c r="F127" s="154">
        <f t="shared" si="11"/>
        <v>0</v>
      </c>
      <c r="G127" s="158"/>
      <c r="H127" s="153"/>
      <c r="I127" s="153"/>
      <c r="J127" s="154">
        <f t="shared" si="12"/>
        <v>0</v>
      </c>
    </row>
    <row r="128" spans="1:119" s="85" customFormat="1" ht="23.25" hidden="1" customHeight="1" thickBot="1" x14ac:dyDescent="0.3">
      <c r="A128" s="57">
        <v>3000</v>
      </c>
      <c r="B128" s="58" t="s">
        <v>72</v>
      </c>
      <c r="C128" s="150">
        <v>0</v>
      </c>
      <c r="D128" s="150">
        <f t="shared" ref="D128:E129" si="13">D129</f>
        <v>0</v>
      </c>
      <c r="E128" s="150">
        <f t="shared" si="13"/>
        <v>0</v>
      </c>
      <c r="F128" s="150">
        <f>C128+D128</f>
        <v>0</v>
      </c>
      <c r="G128" s="150">
        <f>G129</f>
        <v>0</v>
      </c>
      <c r="H128" s="150">
        <f>H129</f>
        <v>0</v>
      </c>
      <c r="I128" s="150">
        <f>I129</f>
        <v>0</v>
      </c>
      <c r="J128" s="150">
        <f>G128+H128</f>
        <v>0</v>
      </c>
    </row>
    <row r="129" spans="1:15" s="84" customFormat="1" ht="37.5" hidden="1" customHeight="1" thickBot="1" x14ac:dyDescent="0.3">
      <c r="A129" s="62">
        <v>3100</v>
      </c>
      <c r="B129" s="80" t="s">
        <v>73</v>
      </c>
      <c r="C129" s="153">
        <v>0</v>
      </c>
      <c r="D129" s="153">
        <f t="shared" si="13"/>
        <v>0</v>
      </c>
      <c r="E129" s="153">
        <f t="shared" si="13"/>
        <v>0</v>
      </c>
      <c r="F129" s="154">
        <f t="shared" ref="F129:F131" si="14">C129+D129</f>
        <v>0</v>
      </c>
      <c r="G129" s="153">
        <v>0</v>
      </c>
      <c r="H129" s="153">
        <f>H130</f>
        <v>0</v>
      </c>
      <c r="I129" s="153">
        <f>I130</f>
        <v>0</v>
      </c>
      <c r="J129" s="154">
        <f t="shared" ref="J129:J131" si="15">G129+H129</f>
        <v>0</v>
      </c>
    </row>
    <row r="130" spans="1:15" ht="49.5" hidden="1" customHeight="1" thickBot="1" x14ac:dyDescent="0.3">
      <c r="A130" s="64">
        <v>3110</v>
      </c>
      <c r="B130" s="63" t="s">
        <v>74</v>
      </c>
      <c r="C130" s="148">
        <v>0</v>
      </c>
      <c r="D130" s="148">
        <f>L95*1.056</f>
        <v>0</v>
      </c>
      <c r="E130" s="148">
        <f>D130</f>
        <v>0</v>
      </c>
      <c r="F130" s="151">
        <f t="shared" si="14"/>
        <v>0</v>
      </c>
      <c r="G130" s="148">
        <v>0</v>
      </c>
      <c r="H130" s="148">
        <f>ROUND(E130*1.05,0)</f>
        <v>0</v>
      </c>
      <c r="I130" s="148">
        <f>H130</f>
        <v>0</v>
      </c>
      <c r="J130" s="151">
        <f t="shared" si="15"/>
        <v>0</v>
      </c>
    </row>
    <row r="131" spans="1:15" ht="24.75" hidden="1" customHeight="1" thickBot="1" x14ac:dyDescent="0.3">
      <c r="A131" s="167">
        <v>3132</v>
      </c>
      <c r="B131" s="60" t="s">
        <v>75</v>
      </c>
      <c r="C131" s="148">
        <v>0</v>
      </c>
      <c r="D131" s="148"/>
      <c r="E131" s="148"/>
      <c r="F131" s="151">
        <f t="shared" si="14"/>
        <v>0</v>
      </c>
      <c r="G131" s="148">
        <v>0</v>
      </c>
      <c r="H131" s="148"/>
      <c r="I131" s="148"/>
      <c r="J131" s="151">
        <f t="shared" si="15"/>
        <v>0</v>
      </c>
    </row>
    <row r="132" spans="1:15" s="85" customFormat="1" ht="21" customHeight="1" thickBot="1" x14ac:dyDescent="0.3">
      <c r="A132" s="168"/>
      <c r="B132" s="70" t="s">
        <v>6</v>
      </c>
      <c r="C132" s="150">
        <f>C114+C128</f>
        <v>17855</v>
      </c>
      <c r="D132" s="150">
        <f>D114+D128</f>
        <v>0</v>
      </c>
      <c r="E132" s="150">
        <f>E114+E128</f>
        <v>0</v>
      </c>
      <c r="F132" s="150">
        <f>C132+D132</f>
        <v>17855</v>
      </c>
      <c r="G132" s="150">
        <f>G114+G128</f>
        <v>18747</v>
      </c>
      <c r="H132" s="150">
        <f>H114+H128</f>
        <v>0</v>
      </c>
      <c r="I132" s="150">
        <f>I114+I128</f>
        <v>0</v>
      </c>
      <c r="J132" s="150">
        <f>G132+H132</f>
        <v>18747</v>
      </c>
    </row>
    <row r="133" spans="1:15" ht="15.75" x14ac:dyDescent="0.25">
      <c r="A133" s="1"/>
    </row>
    <row r="134" spans="1:15" ht="15.75" x14ac:dyDescent="0.25">
      <c r="A134" s="310" t="s">
        <v>190</v>
      </c>
      <c r="B134" s="310"/>
      <c r="C134" s="310"/>
      <c r="D134" s="310"/>
      <c r="E134" s="310"/>
      <c r="F134" s="310"/>
      <c r="G134" s="310"/>
      <c r="H134" s="310"/>
      <c r="I134" s="310"/>
      <c r="J134" s="310"/>
      <c r="K134" s="310"/>
      <c r="L134" s="310"/>
      <c r="M134" s="310"/>
      <c r="N134" s="310"/>
      <c r="O134" s="310"/>
    </row>
    <row r="135" spans="1:15" ht="15.75" thickBot="1" x14ac:dyDescent="0.3">
      <c r="A135" s="311" t="s">
        <v>86</v>
      </c>
      <c r="B135" s="311"/>
      <c r="C135" s="311"/>
      <c r="D135" s="311"/>
      <c r="E135" s="311"/>
      <c r="F135" s="311"/>
      <c r="G135" s="311"/>
      <c r="H135" s="311"/>
      <c r="I135" s="311"/>
      <c r="J135" s="311"/>
      <c r="K135" s="120"/>
    </row>
    <row r="136" spans="1:15" ht="15.75" customHeight="1" thickBot="1" x14ac:dyDescent="0.3">
      <c r="A136" s="316" t="s">
        <v>135</v>
      </c>
      <c r="B136" s="316" t="s">
        <v>0</v>
      </c>
      <c r="C136" s="319" t="s">
        <v>168</v>
      </c>
      <c r="D136" s="322"/>
      <c r="E136" s="322"/>
      <c r="F136" s="320"/>
      <c r="G136" s="319" t="s">
        <v>186</v>
      </c>
      <c r="H136" s="322"/>
      <c r="I136" s="322"/>
      <c r="J136" s="320"/>
    </row>
    <row r="137" spans="1:15" ht="20.25" customHeight="1" x14ac:dyDescent="0.25">
      <c r="A137" s="317"/>
      <c r="B137" s="317"/>
      <c r="C137" s="31" t="s">
        <v>14</v>
      </c>
      <c r="D137" s="316" t="s">
        <v>25</v>
      </c>
      <c r="E137" s="341" t="s">
        <v>17</v>
      </c>
      <c r="F137" s="31" t="s">
        <v>18</v>
      </c>
      <c r="G137" s="31" t="s">
        <v>14</v>
      </c>
      <c r="H137" s="316" t="s">
        <v>25</v>
      </c>
      <c r="I137" s="341" t="s">
        <v>17</v>
      </c>
      <c r="J137" s="31" t="s">
        <v>18</v>
      </c>
    </row>
    <row r="138" spans="1:15" ht="26.25" customHeight="1" thickBot="1" x14ac:dyDescent="0.3">
      <c r="A138" s="317"/>
      <c r="B138" s="318"/>
      <c r="C138" s="32" t="s">
        <v>15</v>
      </c>
      <c r="D138" s="318"/>
      <c r="E138" s="342"/>
      <c r="F138" s="32" t="s">
        <v>26</v>
      </c>
      <c r="G138" s="32" t="s">
        <v>15</v>
      </c>
      <c r="H138" s="318"/>
      <c r="I138" s="342"/>
      <c r="J138" s="32" t="s">
        <v>27</v>
      </c>
    </row>
    <row r="139" spans="1:15" ht="15.75" thickBot="1" x14ac:dyDescent="0.3">
      <c r="A139" s="125">
        <v>1</v>
      </c>
      <c r="B139" s="32">
        <f>A139+1</f>
        <v>2</v>
      </c>
      <c r="C139" s="115">
        <f t="shared" ref="C139:J139" si="16">B139+1</f>
        <v>3</v>
      </c>
      <c r="D139" s="115">
        <f t="shared" si="16"/>
        <v>4</v>
      </c>
      <c r="E139" s="115">
        <f t="shared" si="16"/>
        <v>5</v>
      </c>
      <c r="F139" s="115">
        <f t="shared" si="16"/>
        <v>6</v>
      </c>
      <c r="G139" s="115">
        <f t="shared" si="16"/>
        <v>7</v>
      </c>
      <c r="H139" s="115">
        <f t="shared" si="16"/>
        <v>8</v>
      </c>
      <c r="I139" s="115">
        <f t="shared" si="16"/>
        <v>9</v>
      </c>
      <c r="J139" s="115">
        <f t="shared" si="16"/>
        <v>10</v>
      </c>
    </row>
    <row r="140" spans="1:15" ht="15.75" thickBot="1" x14ac:dyDescent="0.3">
      <c r="A140" s="166"/>
      <c r="B140" s="35"/>
      <c r="C140" s="35"/>
      <c r="D140" s="35"/>
      <c r="E140" s="35"/>
      <c r="F140" s="35"/>
      <c r="G140" s="35"/>
      <c r="H140" s="35"/>
      <c r="I140" s="35"/>
      <c r="J140" s="35"/>
    </row>
    <row r="141" spans="1:15" ht="15.75" thickBot="1" x14ac:dyDescent="0.3">
      <c r="A141" s="125"/>
      <c r="B141" s="35" t="s">
        <v>6</v>
      </c>
      <c r="C141" s="39"/>
      <c r="D141" s="39"/>
      <c r="E141" s="39"/>
      <c r="F141" s="39"/>
      <c r="G141" s="39"/>
      <c r="H141" s="39"/>
      <c r="I141" s="39"/>
      <c r="J141" s="39"/>
    </row>
    <row r="142" spans="1:15" ht="15.75" x14ac:dyDescent="0.25">
      <c r="A142" s="1"/>
    </row>
    <row r="143" spans="1:15" ht="20.25" customHeight="1" x14ac:dyDescent="0.25">
      <c r="A143" s="310" t="s">
        <v>171</v>
      </c>
      <c r="B143" s="310"/>
      <c r="C143" s="310"/>
      <c r="D143" s="310"/>
      <c r="E143" s="310"/>
      <c r="F143" s="310"/>
      <c r="G143" s="310"/>
      <c r="H143" s="310"/>
      <c r="I143" s="310"/>
      <c r="J143" s="310"/>
      <c r="K143" s="310"/>
      <c r="L143" s="310"/>
    </row>
    <row r="144" spans="1:15" ht="24" customHeight="1" x14ac:dyDescent="0.25">
      <c r="A144" s="310" t="s">
        <v>191</v>
      </c>
      <c r="B144" s="310"/>
      <c r="C144" s="310"/>
      <c r="D144" s="310"/>
      <c r="E144" s="310"/>
      <c r="F144" s="310"/>
      <c r="G144" s="310"/>
      <c r="H144" s="310"/>
      <c r="I144" s="310"/>
      <c r="J144" s="310"/>
      <c r="K144" s="310"/>
      <c r="L144" s="310"/>
    </row>
    <row r="145" spans="1:14" ht="15.75" thickBot="1" x14ac:dyDescent="0.3">
      <c r="A145" s="291" t="s">
        <v>90</v>
      </c>
      <c r="B145" s="291"/>
      <c r="C145" s="291"/>
      <c r="D145" s="291"/>
      <c r="E145" s="291"/>
      <c r="F145" s="291"/>
      <c r="G145" s="291"/>
      <c r="H145" s="291"/>
      <c r="I145" s="291"/>
      <c r="J145" s="291"/>
      <c r="K145" s="291"/>
      <c r="L145" s="291"/>
      <c r="M145" s="291"/>
      <c r="N145" s="291"/>
    </row>
    <row r="146" spans="1:14" ht="15.75" customHeight="1" thickBot="1" x14ac:dyDescent="0.3">
      <c r="A146" s="287" t="s">
        <v>89</v>
      </c>
      <c r="B146" s="316" t="s">
        <v>0</v>
      </c>
      <c r="C146" s="319" t="s">
        <v>192</v>
      </c>
      <c r="D146" s="322"/>
      <c r="E146" s="322"/>
      <c r="F146" s="320"/>
      <c r="G146" s="319" t="s">
        <v>183</v>
      </c>
      <c r="H146" s="322"/>
      <c r="I146" s="322"/>
      <c r="J146" s="320"/>
      <c r="K146" s="319" t="s">
        <v>184</v>
      </c>
      <c r="L146" s="322"/>
      <c r="M146" s="322"/>
      <c r="N146" s="320"/>
    </row>
    <row r="147" spans="1:14" ht="20.25" customHeight="1" x14ac:dyDescent="0.25">
      <c r="A147" s="352"/>
      <c r="B147" s="317"/>
      <c r="C147" s="37" t="s">
        <v>14</v>
      </c>
      <c r="D147" s="316" t="s">
        <v>25</v>
      </c>
      <c r="E147" s="341" t="s">
        <v>17</v>
      </c>
      <c r="F147" s="31" t="s">
        <v>18</v>
      </c>
      <c r="G147" s="31" t="s">
        <v>14</v>
      </c>
      <c r="H147" s="316" t="s">
        <v>25</v>
      </c>
      <c r="I147" s="341" t="s">
        <v>17</v>
      </c>
      <c r="J147" s="31" t="s">
        <v>18</v>
      </c>
      <c r="K147" s="31" t="s">
        <v>14</v>
      </c>
      <c r="L147" s="316" t="s">
        <v>25</v>
      </c>
      <c r="M147" s="341" t="s">
        <v>17</v>
      </c>
      <c r="N147" s="37" t="s">
        <v>18</v>
      </c>
    </row>
    <row r="148" spans="1:14" ht="21" customHeight="1" thickBot="1" x14ac:dyDescent="0.3">
      <c r="A148" s="353"/>
      <c r="B148" s="318"/>
      <c r="C148" s="33" t="s">
        <v>15</v>
      </c>
      <c r="D148" s="318"/>
      <c r="E148" s="342"/>
      <c r="F148" s="32" t="s">
        <v>26</v>
      </c>
      <c r="G148" s="32" t="s">
        <v>15</v>
      </c>
      <c r="H148" s="318"/>
      <c r="I148" s="342"/>
      <c r="J148" s="32" t="s">
        <v>27</v>
      </c>
      <c r="K148" s="32" t="s">
        <v>15</v>
      </c>
      <c r="L148" s="318"/>
      <c r="M148" s="342"/>
      <c r="N148" s="33" t="s">
        <v>28</v>
      </c>
    </row>
    <row r="149" spans="1:14" ht="23.25" customHeight="1" thickBot="1" x14ac:dyDescent="0.3">
      <c r="A149" s="40">
        <v>1</v>
      </c>
      <c r="B149" s="41">
        <v>2</v>
      </c>
      <c r="C149" s="41">
        <v>3</v>
      </c>
      <c r="D149" s="41">
        <v>4</v>
      </c>
      <c r="E149" s="41">
        <v>5</v>
      </c>
      <c r="F149" s="41">
        <v>6</v>
      </c>
      <c r="G149" s="41">
        <v>7</v>
      </c>
      <c r="H149" s="41">
        <v>8</v>
      </c>
      <c r="I149" s="41">
        <v>9</v>
      </c>
      <c r="J149" s="41">
        <v>10</v>
      </c>
      <c r="K149" s="42">
        <v>11</v>
      </c>
      <c r="L149" s="43">
        <v>12</v>
      </c>
      <c r="M149" s="44">
        <v>13</v>
      </c>
      <c r="N149" s="41">
        <v>14</v>
      </c>
    </row>
    <row r="150" spans="1:14" ht="84" customHeight="1" thickBot="1" x14ac:dyDescent="0.3">
      <c r="A150" s="141" t="s">
        <v>116</v>
      </c>
      <c r="B150" s="36" t="s">
        <v>122</v>
      </c>
      <c r="C150" s="162">
        <f>C79</f>
        <v>0</v>
      </c>
      <c r="D150" s="162">
        <f>D93</f>
        <v>0</v>
      </c>
      <c r="E150" s="162">
        <f>E93</f>
        <v>0</v>
      </c>
      <c r="F150" s="162">
        <f>C150+D150</f>
        <v>0</v>
      </c>
      <c r="G150" s="261">
        <f>G45</f>
        <v>15168</v>
      </c>
      <c r="H150" s="261">
        <f>H93</f>
        <v>0</v>
      </c>
      <c r="I150" s="261">
        <f>I93</f>
        <v>0</v>
      </c>
      <c r="J150" s="261">
        <f>G150+H150</f>
        <v>15168</v>
      </c>
      <c r="K150" s="262">
        <f>K79</f>
        <v>6956</v>
      </c>
      <c r="L150" s="251">
        <f>L93</f>
        <v>0</v>
      </c>
      <c r="M150" s="263">
        <f>M93</f>
        <v>0</v>
      </c>
      <c r="N150" s="162">
        <f>K150+L150</f>
        <v>6956</v>
      </c>
    </row>
    <row r="151" spans="1:14" ht="15.75" thickBot="1" x14ac:dyDescent="0.3">
      <c r="A151" s="88"/>
      <c r="B151" s="86" t="s">
        <v>6</v>
      </c>
      <c r="C151" s="163">
        <f>C150</f>
        <v>0</v>
      </c>
      <c r="D151" s="163">
        <f t="shared" ref="D151:M151" si="17">D150</f>
        <v>0</v>
      </c>
      <c r="E151" s="163">
        <f t="shared" si="17"/>
        <v>0</v>
      </c>
      <c r="F151" s="163">
        <f>C151+D151</f>
        <v>0</v>
      </c>
      <c r="G151" s="163">
        <f t="shared" si="17"/>
        <v>15168</v>
      </c>
      <c r="H151" s="163">
        <f t="shared" si="17"/>
        <v>0</v>
      </c>
      <c r="I151" s="163">
        <f t="shared" si="17"/>
        <v>0</v>
      </c>
      <c r="J151" s="163">
        <f>G151+H151</f>
        <v>15168</v>
      </c>
      <c r="K151" s="163">
        <f t="shared" si="17"/>
        <v>6956</v>
      </c>
      <c r="L151" s="163">
        <f t="shared" si="17"/>
        <v>0</v>
      </c>
      <c r="M151" s="163">
        <f t="shared" si="17"/>
        <v>0</v>
      </c>
      <c r="N151" s="163">
        <f>K151+L151</f>
        <v>6956</v>
      </c>
    </row>
    <row r="152" spans="1:14" x14ac:dyDescent="0.25">
      <c r="A152" s="45"/>
    </row>
    <row r="153" spans="1:14" ht="1.5" customHeight="1" x14ac:dyDescent="0.25">
      <c r="A153" s="1"/>
    </row>
    <row r="154" spans="1:14" ht="24.75" customHeight="1" x14ac:dyDescent="0.25">
      <c r="A154" s="310" t="s">
        <v>193</v>
      </c>
      <c r="B154" s="310"/>
      <c r="C154" s="310"/>
      <c r="D154" s="310"/>
      <c r="E154" s="310"/>
      <c r="F154" s="310"/>
      <c r="G154" s="310"/>
      <c r="H154" s="310"/>
      <c r="I154" s="310"/>
      <c r="J154" s="310"/>
      <c r="K154" s="310"/>
      <c r="L154" s="310"/>
      <c r="M154" s="310"/>
      <c r="N154" s="310"/>
    </row>
    <row r="155" spans="1:14" x14ac:dyDescent="0.25">
      <c r="A155" s="291" t="s">
        <v>90</v>
      </c>
      <c r="B155" s="291"/>
      <c r="C155" s="291"/>
      <c r="D155" s="291"/>
      <c r="E155" s="291"/>
      <c r="F155" s="291"/>
      <c r="G155" s="291"/>
      <c r="H155" s="291"/>
      <c r="I155" s="291"/>
      <c r="J155" s="291"/>
    </row>
    <row r="156" spans="1:14" ht="15.75" customHeight="1" x14ac:dyDescent="0.25">
      <c r="A156" s="321" t="s">
        <v>91</v>
      </c>
      <c r="B156" s="312" t="s">
        <v>0</v>
      </c>
      <c r="C156" s="312" t="s">
        <v>168</v>
      </c>
      <c r="D156" s="312"/>
      <c r="E156" s="312"/>
      <c r="F156" s="312"/>
      <c r="G156" s="312" t="s">
        <v>186</v>
      </c>
      <c r="H156" s="312"/>
      <c r="I156" s="312"/>
      <c r="J156" s="312"/>
    </row>
    <row r="157" spans="1:14" ht="20.25" customHeight="1" x14ac:dyDescent="0.25">
      <c r="A157" s="321"/>
      <c r="B157" s="312"/>
      <c r="C157" s="223" t="s">
        <v>14</v>
      </c>
      <c r="D157" s="312" t="s">
        <v>25</v>
      </c>
      <c r="E157" s="333" t="s">
        <v>17</v>
      </c>
      <c r="F157" s="223" t="s">
        <v>18</v>
      </c>
      <c r="G157" s="223" t="s">
        <v>14</v>
      </c>
      <c r="H157" s="312" t="s">
        <v>25</v>
      </c>
      <c r="I157" s="333" t="s">
        <v>17</v>
      </c>
      <c r="J157" s="223" t="s">
        <v>18</v>
      </c>
    </row>
    <row r="158" spans="1:14" ht="25.5" customHeight="1" x14ac:dyDescent="0.25">
      <c r="A158" s="321"/>
      <c r="B158" s="312"/>
      <c r="C158" s="223" t="s">
        <v>15</v>
      </c>
      <c r="D158" s="312"/>
      <c r="E158" s="333"/>
      <c r="F158" s="223" t="s">
        <v>26</v>
      </c>
      <c r="G158" s="223" t="s">
        <v>15</v>
      </c>
      <c r="H158" s="312"/>
      <c r="I158" s="333"/>
      <c r="J158" s="223" t="s">
        <v>27</v>
      </c>
    </row>
    <row r="159" spans="1:14" ht="21.75" customHeight="1" x14ac:dyDescent="0.25">
      <c r="A159" s="223">
        <v>1</v>
      </c>
      <c r="B159" s="223">
        <v>2</v>
      </c>
      <c r="C159" s="223">
        <v>3</v>
      </c>
      <c r="D159" s="223">
        <v>4</v>
      </c>
      <c r="E159" s="223">
        <v>5</v>
      </c>
      <c r="F159" s="223">
        <v>6</v>
      </c>
      <c r="G159" s="223">
        <v>7</v>
      </c>
      <c r="H159" s="223">
        <v>8</v>
      </c>
      <c r="I159" s="223">
        <v>9</v>
      </c>
      <c r="J159" s="223">
        <v>10</v>
      </c>
    </row>
    <row r="160" spans="1:14" ht="85.5" customHeight="1" thickBot="1" x14ac:dyDescent="0.3">
      <c r="A160" s="229"/>
      <c r="B160" s="36" t="s">
        <v>122</v>
      </c>
      <c r="C160" s="177">
        <f>C114</f>
        <v>17855</v>
      </c>
      <c r="D160" s="177">
        <f>D128</f>
        <v>0</v>
      </c>
      <c r="E160" s="177">
        <f>E128</f>
        <v>0</v>
      </c>
      <c r="F160" s="177">
        <f>C160+D160</f>
        <v>17855</v>
      </c>
      <c r="G160" s="177">
        <f>G114</f>
        <v>18747</v>
      </c>
      <c r="H160" s="177">
        <f>H128</f>
        <v>0</v>
      </c>
      <c r="I160" s="177">
        <f>I128</f>
        <v>0</v>
      </c>
      <c r="J160" s="177">
        <f>G160+H160</f>
        <v>18747</v>
      </c>
    </row>
    <row r="161" spans="1:13" ht="20.25" customHeight="1" x14ac:dyDescent="0.25">
      <c r="A161" s="224"/>
      <c r="B161" s="230" t="s">
        <v>6</v>
      </c>
      <c r="C161" s="231">
        <f>C160</f>
        <v>17855</v>
      </c>
      <c r="D161" s="231">
        <f t="shared" ref="D161:E161" si="18">D160</f>
        <v>0</v>
      </c>
      <c r="E161" s="231">
        <f t="shared" si="18"/>
        <v>0</v>
      </c>
      <c r="F161" s="231">
        <f>C161+D161</f>
        <v>17855</v>
      </c>
      <c r="G161" s="231">
        <f>G160</f>
        <v>18747</v>
      </c>
      <c r="H161" s="231">
        <f t="shared" ref="H161:I161" si="19">H160</f>
        <v>0</v>
      </c>
      <c r="I161" s="231">
        <f t="shared" si="19"/>
        <v>0</v>
      </c>
      <c r="J161" s="231">
        <f>G161+H161</f>
        <v>18747</v>
      </c>
    </row>
    <row r="162" spans="1:13" ht="12" customHeight="1" x14ac:dyDescent="0.25">
      <c r="A162" s="2"/>
    </row>
    <row r="163" spans="1:13" ht="29.25" customHeight="1" x14ac:dyDescent="0.25">
      <c r="A163" s="310" t="s">
        <v>29</v>
      </c>
      <c r="B163" s="310"/>
      <c r="C163" s="310"/>
      <c r="D163" s="310"/>
      <c r="E163" s="310"/>
      <c r="F163" s="310"/>
      <c r="G163" s="310"/>
      <c r="H163" s="310"/>
      <c r="I163" s="310"/>
      <c r="J163" s="310"/>
      <c r="K163" s="310"/>
      <c r="L163" s="310"/>
    </row>
    <row r="164" spans="1:13" ht="22.5" customHeight="1" x14ac:dyDescent="0.25">
      <c r="A164" s="310" t="s">
        <v>194</v>
      </c>
      <c r="B164" s="310"/>
      <c r="C164" s="310"/>
      <c r="D164" s="310"/>
      <c r="E164" s="310"/>
      <c r="F164" s="310"/>
      <c r="G164" s="310"/>
      <c r="H164" s="310"/>
      <c r="I164" s="310"/>
      <c r="J164" s="310"/>
      <c r="K164" s="310"/>
    </row>
    <row r="165" spans="1:13" ht="9.75" customHeight="1" x14ac:dyDescent="0.25">
      <c r="A165" s="29" t="s">
        <v>30</v>
      </c>
    </row>
    <row r="166" spans="1:13" ht="15.75" customHeight="1" x14ac:dyDescent="0.25">
      <c r="A166" s="321" t="s">
        <v>89</v>
      </c>
      <c r="B166" s="312" t="s">
        <v>31</v>
      </c>
      <c r="C166" s="312" t="s">
        <v>32</v>
      </c>
      <c r="D166" s="312" t="s">
        <v>33</v>
      </c>
      <c r="E166" s="312" t="s">
        <v>182</v>
      </c>
      <c r="F166" s="312"/>
      <c r="G166" s="312"/>
      <c r="H166" s="312" t="s">
        <v>183</v>
      </c>
      <c r="I166" s="312"/>
      <c r="J166" s="312"/>
      <c r="K166" s="351" t="s">
        <v>184</v>
      </c>
      <c r="L166" s="351"/>
      <c r="M166" s="351"/>
    </row>
    <row r="167" spans="1:13" ht="34.5" customHeight="1" x14ac:dyDescent="0.25">
      <c r="A167" s="321"/>
      <c r="B167" s="312"/>
      <c r="C167" s="312"/>
      <c r="D167" s="312"/>
      <c r="E167" s="223" t="s">
        <v>34</v>
      </c>
      <c r="F167" s="223" t="s">
        <v>25</v>
      </c>
      <c r="G167" s="223" t="s">
        <v>92</v>
      </c>
      <c r="H167" s="223" t="s">
        <v>34</v>
      </c>
      <c r="I167" s="223" t="s">
        <v>25</v>
      </c>
      <c r="J167" s="223" t="s">
        <v>93</v>
      </c>
      <c r="K167" s="223" t="s">
        <v>34</v>
      </c>
      <c r="L167" s="223" t="s">
        <v>25</v>
      </c>
      <c r="M167" s="139" t="s">
        <v>94</v>
      </c>
    </row>
    <row r="168" spans="1:13" x14ac:dyDescent="0.25">
      <c r="A168" s="223">
        <v>1</v>
      </c>
      <c r="B168" s="223">
        <v>2</v>
      </c>
      <c r="C168" s="223">
        <v>3</v>
      </c>
      <c r="D168" s="223">
        <v>4</v>
      </c>
      <c r="E168" s="223">
        <v>5</v>
      </c>
      <c r="F168" s="223">
        <f>E168+1</f>
        <v>6</v>
      </c>
      <c r="G168" s="223">
        <f t="shared" ref="G168:M168" si="20">F168+1</f>
        <v>7</v>
      </c>
      <c r="H168" s="223">
        <f t="shared" si="20"/>
        <v>8</v>
      </c>
      <c r="I168" s="223">
        <f t="shared" si="20"/>
        <v>9</v>
      </c>
      <c r="J168" s="223">
        <f t="shared" si="20"/>
        <v>10</v>
      </c>
      <c r="K168" s="223">
        <f t="shared" si="20"/>
        <v>11</v>
      </c>
      <c r="L168" s="223">
        <f t="shared" si="20"/>
        <v>12</v>
      </c>
      <c r="M168" s="223">
        <f t="shared" si="20"/>
        <v>13</v>
      </c>
    </row>
    <row r="169" spans="1:13" ht="21" customHeight="1" x14ac:dyDescent="0.25">
      <c r="A169" s="142" t="s">
        <v>116</v>
      </c>
      <c r="B169" s="232" t="s">
        <v>80</v>
      </c>
      <c r="C169" s="223"/>
      <c r="D169" s="223"/>
      <c r="E169" s="223"/>
      <c r="F169" s="223"/>
      <c r="G169" s="223"/>
      <c r="H169" s="223"/>
      <c r="I169" s="223"/>
      <c r="J169" s="223"/>
      <c r="K169" s="223"/>
      <c r="L169" s="223"/>
      <c r="M169" s="139"/>
    </row>
    <row r="170" spans="1:13" ht="24.75" customHeight="1" x14ac:dyDescent="0.25">
      <c r="A170" s="233"/>
      <c r="B170" s="350" t="s">
        <v>137</v>
      </c>
      <c r="C170" s="350"/>
      <c r="D170" s="350"/>
      <c r="E170" s="350"/>
      <c r="F170" s="350"/>
      <c r="G170" s="350"/>
      <c r="H170" s="350"/>
      <c r="I170" s="350"/>
      <c r="J170" s="350"/>
      <c r="K170" s="139"/>
      <c r="L170" s="139"/>
      <c r="M170" s="139"/>
    </row>
    <row r="171" spans="1:13" ht="21.75" customHeight="1" x14ac:dyDescent="0.25">
      <c r="A171" s="234"/>
      <c r="B171" s="110" t="s">
        <v>35</v>
      </c>
      <c r="C171" s="235"/>
      <c r="D171" s="235"/>
      <c r="E171" s="235"/>
      <c r="F171" s="235"/>
      <c r="G171" s="235"/>
      <c r="H171" s="235"/>
      <c r="I171" s="235"/>
      <c r="J171" s="235"/>
      <c r="K171" s="235"/>
      <c r="L171" s="235"/>
      <c r="M171" s="139"/>
    </row>
    <row r="172" spans="1:13" ht="32.25" customHeight="1" x14ac:dyDescent="0.25">
      <c r="A172" s="229"/>
      <c r="B172" s="93" t="s">
        <v>138</v>
      </c>
      <c r="C172" s="236" t="s">
        <v>82</v>
      </c>
      <c r="D172" s="166" t="s">
        <v>139</v>
      </c>
      <c r="E172" s="236">
        <v>1</v>
      </c>
      <c r="F172" s="235"/>
      <c r="G172" s="236">
        <f>E172+F172</f>
        <v>1</v>
      </c>
      <c r="H172" s="236">
        <v>1</v>
      </c>
      <c r="I172" s="236"/>
      <c r="J172" s="236">
        <f>H172+I172</f>
        <v>1</v>
      </c>
      <c r="K172" s="236">
        <v>1</v>
      </c>
      <c r="L172" s="235"/>
      <c r="M172" s="264">
        <f>K172+L172</f>
        <v>1</v>
      </c>
    </row>
    <row r="173" spans="1:13" ht="34.5" customHeight="1" x14ac:dyDescent="0.25">
      <c r="A173" s="229"/>
      <c r="B173" s="93" t="s">
        <v>232</v>
      </c>
      <c r="C173" s="236" t="s">
        <v>82</v>
      </c>
      <c r="D173" s="166" t="s">
        <v>83</v>
      </c>
      <c r="E173" s="236">
        <v>11</v>
      </c>
      <c r="F173" s="235"/>
      <c r="G173" s="236">
        <f t="shared" ref="G173:G179" si="21">E173+F173</f>
        <v>11</v>
      </c>
      <c r="H173" s="236">
        <v>11</v>
      </c>
      <c r="I173" s="236"/>
      <c r="J173" s="236">
        <f t="shared" ref="J173:J179" si="22">H173+I173</f>
        <v>11</v>
      </c>
      <c r="K173" s="236">
        <v>11</v>
      </c>
      <c r="L173" s="235"/>
      <c r="M173" s="264">
        <f t="shared" ref="M173:M179" si="23">K173+L173</f>
        <v>11</v>
      </c>
    </row>
    <row r="174" spans="1:13" ht="21" hidden="1" customHeight="1" thickBot="1" x14ac:dyDescent="0.3">
      <c r="A174" s="229"/>
      <c r="B174" s="93" t="s">
        <v>81</v>
      </c>
      <c r="C174" s="236" t="s">
        <v>82</v>
      </c>
      <c r="D174" s="166" t="s">
        <v>83</v>
      </c>
      <c r="E174" s="237"/>
      <c r="F174" s="235"/>
      <c r="G174" s="236">
        <f t="shared" si="21"/>
        <v>0</v>
      </c>
      <c r="H174" s="236">
        <v>0</v>
      </c>
      <c r="I174" s="235"/>
      <c r="J174" s="236">
        <f t="shared" si="22"/>
        <v>0</v>
      </c>
      <c r="K174" s="236">
        <v>0</v>
      </c>
      <c r="L174" s="235"/>
      <c r="M174" s="264">
        <f t="shared" si="23"/>
        <v>0</v>
      </c>
    </row>
    <row r="175" spans="1:13" ht="15.75" customHeight="1" x14ac:dyDescent="0.25">
      <c r="A175" s="234"/>
      <c r="B175" s="110" t="s">
        <v>36</v>
      </c>
      <c r="C175" s="235"/>
      <c r="D175" s="235"/>
      <c r="E175" s="235"/>
      <c r="F175" s="235"/>
      <c r="G175" s="236"/>
      <c r="H175" s="235"/>
      <c r="I175" s="235"/>
      <c r="J175" s="236"/>
      <c r="K175" s="235"/>
      <c r="L175" s="235"/>
      <c r="M175" s="264"/>
    </row>
    <row r="176" spans="1:13" ht="54.75" customHeight="1" x14ac:dyDescent="0.25">
      <c r="A176" s="229"/>
      <c r="B176" s="93" t="s">
        <v>140</v>
      </c>
      <c r="C176" s="236" t="s">
        <v>82</v>
      </c>
      <c r="D176" s="93" t="s">
        <v>144</v>
      </c>
      <c r="E176" s="238">
        <v>0</v>
      </c>
      <c r="F176" s="234"/>
      <c r="G176" s="238">
        <f t="shared" si="21"/>
        <v>0</v>
      </c>
      <c r="H176" s="238">
        <v>3</v>
      </c>
      <c r="I176" s="236"/>
      <c r="J176" s="236">
        <f t="shared" si="22"/>
        <v>3</v>
      </c>
      <c r="K176" s="236">
        <v>3</v>
      </c>
      <c r="L176" s="235"/>
      <c r="M176" s="265">
        <f t="shared" si="23"/>
        <v>3</v>
      </c>
    </row>
    <row r="177" spans="1:13" ht="21.75" customHeight="1" x14ac:dyDescent="0.25">
      <c r="A177" s="234"/>
      <c r="B177" s="201" t="s">
        <v>37</v>
      </c>
      <c r="C177" s="235"/>
      <c r="D177" s="235"/>
      <c r="E177" s="235"/>
      <c r="F177" s="235"/>
      <c r="G177" s="236">
        <f t="shared" si="21"/>
        <v>0</v>
      </c>
      <c r="H177" s="235"/>
      <c r="I177" s="235"/>
      <c r="J177" s="236">
        <f t="shared" si="22"/>
        <v>0</v>
      </c>
      <c r="K177" s="235"/>
      <c r="L177" s="235"/>
      <c r="M177" s="265">
        <f t="shared" si="23"/>
        <v>0</v>
      </c>
    </row>
    <row r="178" spans="1:13" ht="39" customHeight="1" x14ac:dyDescent="0.25">
      <c r="A178" s="229"/>
      <c r="B178" s="93" t="s">
        <v>141</v>
      </c>
      <c r="C178" s="95" t="s">
        <v>123</v>
      </c>
      <c r="D178" s="93" t="s">
        <v>145</v>
      </c>
      <c r="E178" s="195">
        <f>C151/11</f>
        <v>0</v>
      </c>
      <c r="F178" s="195">
        <f>D151/11</f>
        <v>0</v>
      </c>
      <c r="G178" s="195">
        <f>E178+F178</f>
        <v>0</v>
      </c>
      <c r="H178" s="195">
        <f>G151/3</f>
        <v>5056</v>
      </c>
      <c r="I178" s="195">
        <f>H151/11</f>
        <v>0</v>
      </c>
      <c r="J178" s="195">
        <f>H178+I178</f>
        <v>5056</v>
      </c>
      <c r="K178" s="195">
        <f>K151/3</f>
        <v>2318.6666666666665</v>
      </c>
      <c r="L178" s="195">
        <f>L151/11</f>
        <v>0</v>
      </c>
      <c r="M178" s="266">
        <f>K178+L178</f>
        <v>2318.6666666666665</v>
      </c>
    </row>
    <row r="179" spans="1:13" ht="18.75" customHeight="1" x14ac:dyDescent="0.25">
      <c r="A179" s="234"/>
      <c r="B179" s="110" t="s">
        <v>38</v>
      </c>
      <c r="C179" s="235"/>
      <c r="D179" s="235"/>
      <c r="E179" s="235"/>
      <c r="F179" s="235"/>
      <c r="G179" s="236">
        <f t="shared" si="21"/>
        <v>0</v>
      </c>
      <c r="H179" s="235"/>
      <c r="I179" s="235"/>
      <c r="J179" s="236">
        <f t="shared" si="22"/>
        <v>0</v>
      </c>
      <c r="K179" s="235"/>
      <c r="L179" s="235"/>
      <c r="M179" s="267">
        <f t="shared" si="23"/>
        <v>0</v>
      </c>
    </row>
    <row r="180" spans="1:13" ht="43.5" customHeight="1" x14ac:dyDescent="0.25">
      <c r="A180" s="239"/>
      <c r="B180" s="240" t="s">
        <v>142</v>
      </c>
      <c r="C180" s="241" t="s">
        <v>143</v>
      </c>
      <c r="D180" s="93" t="s">
        <v>145</v>
      </c>
      <c r="E180" s="241">
        <v>0</v>
      </c>
      <c r="F180" s="241">
        <v>0</v>
      </c>
      <c r="G180" s="241">
        <v>0</v>
      </c>
      <c r="H180" s="241">
        <v>27.3</v>
      </c>
      <c r="I180" s="241">
        <v>0</v>
      </c>
      <c r="J180" s="236">
        <v>27.3</v>
      </c>
      <c r="K180" s="269">
        <f>K176/K173*100</f>
        <v>27.27272727272727</v>
      </c>
      <c r="L180" s="268"/>
      <c r="M180" s="269">
        <f>K180</f>
        <v>27.27272727272727</v>
      </c>
    </row>
    <row r="181" spans="1:13" ht="15.75" x14ac:dyDescent="0.25">
      <c r="A181" s="1"/>
      <c r="J181" s="121"/>
    </row>
    <row r="182" spans="1:13" ht="15.75" x14ac:dyDescent="0.25">
      <c r="A182" s="310" t="s">
        <v>195</v>
      </c>
      <c r="B182" s="310"/>
      <c r="C182" s="310"/>
      <c r="D182" s="310"/>
      <c r="E182" s="310"/>
      <c r="F182" s="310"/>
      <c r="G182" s="310"/>
      <c r="H182" s="310"/>
      <c r="I182" s="310"/>
      <c r="J182" s="310"/>
      <c r="K182" s="310"/>
      <c r="L182" s="310"/>
    </row>
    <row r="183" spans="1:13" ht="15.75" x14ac:dyDescent="0.25">
      <c r="A183" s="29" t="s">
        <v>30</v>
      </c>
    </row>
    <row r="184" spans="1:13" ht="15.75" customHeight="1" x14ac:dyDescent="0.25">
      <c r="A184" s="321" t="s">
        <v>89</v>
      </c>
      <c r="B184" s="312" t="s">
        <v>31</v>
      </c>
      <c r="C184" s="312" t="s">
        <v>32</v>
      </c>
      <c r="D184" s="312" t="s">
        <v>33</v>
      </c>
      <c r="E184" s="312" t="s">
        <v>168</v>
      </c>
      <c r="F184" s="312"/>
      <c r="G184" s="312"/>
      <c r="H184" s="312" t="s">
        <v>186</v>
      </c>
      <c r="I184" s="312"/>
      <c r="J184" s="312"/>
    </row>
    <row r="185" spans="1:13" ht="36.75" customHeight="1" x14ac:dyDescent="0.25">
      <c r="A185" s="321"/>
      <c r="B185" s="312"/>
      <c r="C185" s="312"/>
      <c r="D185" s="312"/>
      <c r="E185" s="223" t="s">
        <v>34</v>
      </c>
      <c r="F185" s="223" t="s">
        <v>25</v>
      </c>
      <c r="G185" s="223" t="s">
        <v>95</v>
      </c>
      <c r="H185" s="223" t="s">
        <v>34</v>
      </c>
      <c r="I185" s="223" t="s">
        <v>25</v>
      </c>
      <c r="J185" s="139" t="s">
        <v>93</v>
      </c>
    </row>
    <row r="186" spans="1:13" x14ac:dyDescent="0.25">
      <c r="A186" s="223">
        <v>1</v>
      </c>
      <c r="B186" s="223">
        <v>2</v>
      </c>
      <c r="C186" s="223">
        <v>3</v>
      </c>
      <c r="D186" s="223">
        <v>4</v>
      </c>
      <c r="E186" s="223">
        <v>5</v>
      </c>
      <c r="F186" s="223">
        <f>E186+1</f>
        <v>6</v>
      </c>
      <c r="G186" s="223">
        <f t="shared" ref="G186:J186" si="24">F186+1</f>
        <v>7</v>
      </c>
      <c r="H186" s="223">
        <f t="shared" si="24"/>
        <v>8</v>
      </c>
      <c r="I186" s="223">
        <f t="shared" si="24"/>
        <v>9</v>
      </c>
      <c r="J186" s="223">
        <f t="shared" si="24"/>
        <v>10</v>
      </c>
    </row>
    <row r="187" spans="1:13" ht="17.25" customHeight="1" x14ac:dyDescent="0.25">
      <c r="A187" s="142" t="s">
        <v>116</v>
      </c>
      <c r="B187" s="110" t="s">
        <v>80</v>
      </c>
      <c r="C187" s="223"/>
      <c r="D187" s="223"/>
      <c r="E187" s="223"/>
      <c r="F187" s="223"/>
      <c r="G187" s="223"/>
      <c r="H187" s="223"/>
      <c r="I187" s="223"/>
      <c r="J187" s="139"/>
    </row>
    <row r="188" spans="1:13" ht="15.75" customHeight="1" x14ac:dyDescent="0.25">
      <c r="A188" s="233"/>
      <c r="B188" s="349" t="s">
        <v>137</v>
      </c>
      <c r="C188" s="349"/>
      <c r="D188" s="349"/>
      <c r="E188" s="349"/>
      <c r="F188" s="349"/>
      <c r="G188" s="349"/>
      <c r="H188" s="349"/>
      <c r="I188" s="139"/>
      <c r="J188" s="139"/>
    </row>
    <row r="189" spans="1:13" ht="22.5" customHeight="1" x14ac:dyDescent="0.25">
      <c r="A189" s="234"/>
      <c r="B189" s="110" t="s">
        <v>35</v>
      </c>
      <c r="C189" s="235"/>
      <c r="D189" s="235"/>
      <c r="E189" s="235"/>
      <c r="F189" s="235"/>
      <c r="G189" s="235"/>
      <c r="H189" s="235"/>
      <c r="I189" s="235"/>
      <c r="J189" s="139"/>
    </row>
    <row r="190" spans="1:13" ht="24" x14ac:dyDescent="0.25">
      <c r="A190" s="229"/>
      <c r="B190" s="93" t="str">
        <f>B172</f>
        <v>кількість установ</v>
      </c>
      <c r="C190" s="236" t="s">
        <v>82</v>
      </c>
      <c r="D190" s="166" t="str">
        <f>D172</f>
        <v>мережа штатів і континентів</v>
      </c>
      <c r="E190" s="236">
        <v>1</v>
      </c>
      <c r="F190" s="235"/>
      <c r="G190" s="236">
        <f>E190+F190</f>
        <v>1</v>
      </c>
      <c r="H190" s="236">
        <v>1</v>
      </c>
      <c r="I190" s="235"/>
      <c r="J190" s="265">
        <f>H190+I190</f>
        <v>1</v>
      </c>
    </row>
    <row r="191" spans="1:13" ht="43.5" customHeight="1" x14ac:dyDescent="0.25">
      <c r="A191" s="229"/>
      <c r="B191" s="93" t="str">
        <f>B173</f>
        <v>середньорічна штатна чисельність посадових осіб місцевого самоврядування</v>
      </c>
      <c r="C191" s="236" t="s">
        <v>82</v>
      </c>
      <c r="D191" s="166" t="s">
        <v>83</v>
      </c>
      <c r="E191" s="236">
        <v>11</v>
      </c>
      <c r="F191" s="235"/>
      <c r="G191" s="236">
        <f t="shared" ref="G191:G197" si="25">E191+F191</f>
        <v>11</v>
      </c>
      <c r="H191" s="236">
        <v>11</v>
      </c>
      <c r="I191" s="235"/>
      <c r="J191" s="265">
        <f t="shared" ref="J191:J197" si="26">H191+I191</f>
        <v>11</v>
      </c>
    </row>
    <row r="192" spans="1:13" hidden="1" x14ac:dyDescent="0.25">
      <c r="A192" s="229"/>
      <c r="B192" s="93" t="s">
        <v>81</v>
      </c>
      <c r="C192" s="236" t="s">
        <v>82</v>
      </c>
      <c r="D192" s="166" t="s">
        <v>83</v>
      </c>
      <c r="E192" s="235"/>
      <c r="F192" s="235"/>
      <c r="G192" s="236">
        <f t="shared" si="25"/>
        <v>0</v>
      </c>
      <c r="H192" s="235"/>
      <c r="I192" s="235"/>
      <c r="J192" s="265">
        <f t="shared" si="26"/>
        <v>0</v>
      </c>
    </row>
    <row r="193" spans="1:13" ht="19.5" customHeight="1" x14ac:dyDescent="0.25">
      <c r="A193" s="234"/>
      <c r="B193" s="110" t="s">
        <v>36</v>
      </c>
      <c r="C193" s="235"/>
      <c r="D193" s="235"/>
      <c r="E193" s="235"/>
      <c r="F193" s="235"/>
      <c r="G193" s="236">
        <f t="shared" si="25"/>
        <v>0</v>
      </c>
      <c r="H193" s="235"/>
      <c r="I193" s="235"/>
      <c r="J193" s="265">
        <f t="shared" si="26"/>
        <v>0</v>
      </c>
    </row>
    <row r="194" spans="1:13" ht="48.75" customHeight="1" x14ac:dyDescent="0.25">
      <c r="A194" s="229"/>
      <c r="B194" s="93" t="str">
        <f>B176</f>
        <v>середньорічна кількість посадових осоіб, які пройдуть перепілготовку та підвищення кваліфікації</v>
      </c>
      <c r="C194" s="236" t="s">
        <v>82</v>
      </c>
      <c r="D194" s="93" t="s">
        <v>144</v>
      </c>
      <c r="E194" s="270">
        <v>3</v>
      </c>
      <c r="F194" s="270"/>
      <c r="G194" s="270">
        <f t="shared" si="25"/>
        <v>3</v>
      </c>
      <c r="H194" s="270">
        <v>3</v>
      </c>
      <c r="I194" s="271"/>
      <c r="J194" s="272">
        <f t="shared" si="26"/>
        <v>3</v>
      </c>
    </row>
    <row r="195" spans="1:13" ht="18.75" customHeight="1" x14ac:dyDescent="0.25">
      <c r="A195" s="234"/>
      <c r="B195" s="94" t="s">
        <v>37</v>
      </c>
      <c r="C195" s="235"/>
      <c r="D195" s="235"/>
      <c r="E195" s="236"/>
      <c r="F195" s="236"/>
      <c r="G195" s="236">
        <f t="shared" si="25"/>
        <v>0</v>
      </c>
      <c r="H195" s="236"/>
      <c r="I195" s="235"/>
      <c r="J195" s="265">
        <f t="shared" si="26"/>
        <v>0</v>
      </c>
    </row>
    <row r="196" spans="1:13" ht="36" x14ac:dyDescent="0.25">
      <c r="A196" s="229"/>
      <c r="B196" s="93" t="str">
        <f>B178</f>
        <v xml:space="preserve">витрати на одну посадову особу, що  підвищить  кваліфікацію </v>
      </c>
      <c r="C196" s="95" t="s">
        <v>123</v>
      </c>
      <c r="D196" s="93" t="s">
        <v>145</v>
      </c>
      <c r="E196" s="195">
        <f>C161/3</f>
        <v>5951.666666666667</v>
      </c>
      <c r="F196" s="195">
        <f>D161/11</f>
        <v>0</v>
      </c>
      <c r="G196" s="195">
        <f t="shared" si="25"/>
        <v>5951.666666666667</v>
      </c>
      <c r="H196" s="195">
        <f>G161/3</f>
        <v>6249</v>
      </c>
      <c r="I196" s="195">
        <f>I161/11</f>
        <v>0</v>
      </c>
      <c r="J196" s="266">
        <f>H196+I196</f>
        <v>6249</v>
      </c>
    </row>
    <row r="197" spans="1:13" x14ac:dyDescent="0.25">
      <c r="A197" s="235"/>
      <c r="B197" s="110" t="str">
        <f>B179</f>
        <v>якості</v>
      </c>
      <c r="C197" s="235"/>
      <c r="D197" s="235"/>
      <c r="E197" s="235"/>
      <c r="F197" s="235"/>
      <c r="G197" s="236">
        <f t="shared" si="25"/>
        <v>0</v>
      </c>
      <c r="H197" s="235"/>
      <c r="I197" s="235"/>
      <c r="J197" s="268">
        <f t="shared" si="26"/>
        <v>0</v>
      </c>
    </row>
    <row r="198" spans="1:13" ht="48" customHeight="1" x14ac:dyDescent="0.25">
      <c r="A198" s="242"/>
      <c r="B198" s="243" t="str">
        <f>B180</f>
        <v>відсоток фахівців, які отримають відповідний документ про освіту</v>
      </c>
      <c r="C198" s="241" t="s">
        <v>143</v>
      </c>
      <c r="D198" s="93" t="s">
        <v>145</v>
      </c>
      <c r="E198" s="273">
        <f>E194/E191*100</f>
        <v>27.27272727272727</v>
      </c>
      <c r="F198" s="274"/>
      <c r="G198" s="273">
        <f>E198</f>
        <v>27.27272727272727</v>
      </c>
      <c r="H198" s="273">
        <f>H194/H191*100</f>
        <v>27.27272727272727</v>
      </c>
      <c r="I198" s="274"/>
      <c r="J198" s="273">
        <f>H198</f>
        <v>27.27272727272727</v>
      </c>
    </row>
    <row r="199" spans="1:13" s="113" customFormat="1" ht="15.75" x14ac:dyDescent="0.25">
      <c r="A199" s="112" t="s">
        <v>39</v>
      </c>
      <c r="B199" s="112"/>
      <c r="C199" s="112"/>
      <c r="D199" s="112"/>
      <c r="E199" s="112"/>
      <c r="F199" s="112"/>
      <c r="G199" s="112"/>
      <c r="H199" s="112"/>
      <c r="I199" s="112"/>
      <c r="J199" s="112"/>
      <c r="K199" s="112"/>
      <c r="L199" s="112"/>
    </row>
    <row r="200" spans="1:13" s="113" customFormat="1" ht="12" customHeight="1" x14ac:dyDescent="0.25">
      <c r="A200" s="354" t="s">
        <v>86</v>
      </c>
      <c r="B200" s="354"/>
      <c r="C200" s="354"/>
      <c r="D200" s="354"/>
      <c r="E200" s="354"/>
      <c r="F200" s="354"/>
      <c r="G200" s="354"/>
      <c r="H200" s="354"/>
      <c r="I200" s="354"/>
      <c r="J200" s="354"/>
      <c r="K200" s="354"/>
      <c r="L200" s="354"/>
    </row>
    <row r="201" spans="1:13" s="113" customFormat="1" ht="15.75" customHeight="1" x14ac:dyDescent="0.25">
      <c r="A201" s="355" t="s">
        <v>89</v>
      </c>
      <c r="B201" s="313" t="s">
        <v>0</v>
      </c>
      <c r="C201" s="313"/>
      <c r="D201" s="313" t="s">
        <v>182</v>
      </c>
      <c r="E201" s="313"/>
      <c r="F201" s="313" t="s">
        <v>183</v>
      </c>
      <c r="G201" s="313"/>
      <c r="H201" s="313" t="s">
        <v>184</v>
      </c>
      <c r="I201" s="313"/>
      <c r="J201" s="313" t="s">
        <v>168</v>
      </c>
      <c r="K201" s="313"/>
      <c r="L201" s="313" t="s">
        <v>186</v>
      </c>
      <c r="M201" s="313"/>
    </row>
    <row r="202" spans="1:13" s="113" customFormat="1" x14ac:dyDescent="0.25">
      <c r="A202" s="355"/>
      <c r="B202" s="313"/>
      <c r="C202" s="313"/>
      <c r="D202" s="313" t="s">
        <v>34</v>
      </c>
      <c r="E202" s="313" t="s">
        <v>25</v>
      </c>
      <c r="F202" s="313" t="s">
        <v>34</v>
      </c>
      <c r="G202" s="224" t="s">
        <v>40</v>
      </c>
      <c r="H202" s="313" t="s">
        <v>34</v>
      </c>
      <c r="I202" s="224" t="s">
        <v>40</v>
      </c>
      <c r="J202" s="313" t="s">
        <v>34</v>
      </c>
      <c r="K202" s="313" t="s">
        <v>25</v>
      </c>
      <c r="L202" s="313" t="s">
        <v>34</v>
      </c>
      <c r="M202" s="313" t="s">
        <v>25</v>
      </c>
    </row>
    <row r="203" spans="1:13" s="113" customFormat="1" x14ac:dyDescent="0.25">
      <c r="A203" s="355"/>
      <c r="B203" s="313"/>
      <c r="C203" s="313"/>
      <c r="D203" s="313"/>
      <c r="E203" s="313"/>
      <c r="F203" s="313"/>
      <c r="G203" s="224" t="s">
        <v>15</v>
      </c>
      <c r="H203" s="313"/>
      <c r="I203" s="224" t="s">
        <v>15</v>
      </c>
      <c r="J203" s="313"/>
      <c r="K203" s="313"/>
      <c r="L203" s="313"/>
      <c r="M203" s="313"/>
    </row>
    <row r="204" spans="1:13" s="113" customFormat="1" x14ac:dyDescent="0.25">
      <c r="A204" s="200">
        <v>1</v>
      </c>
      <c r="B204" s="313">
        <f>A204+1</f>
        <v>2</v>
      </c>
      <c r="C204" s="313"/>
      <c r="D204" s="224">
        <f>B204+1</f>
        <v>3</v>
      </c>
      <c r="E204" s="224">
        <f>D204+1</f>
        <v>4</v>
      </c>
      <c r="F204" s="224">
        <f t="shared" ref="F204:M204" si="27">E204+1</f>
        <v>5</v>
      </c>
      <c r="G204" s="224">
        <f t="shared" si="27"/>
        <v>6</v>
      </c>
      <c r="H204" s="224">
        <f t="shared" si="27"/>
        <v>7</v>
      </c>
      <c r="I204" s="224">
        <f t="shared" si="27"/>
        <v>8</v>
      </c>
      <c r="J204" s="224">
        <f t="shared" si="27"/>
        <v>9</v>
      </c>
      <c r="K204" s="224">
        <f t="shared" si="27"/>
        <v>10</v>
      </c>
      <c r="L204" s="224">
        <f t="shared" si="27"/>
        <v>11</v>
      </c>
      <c r="M204" s="224">
        <f t="shared" si="27"/>
        <v>12</v>
      </c>
    </row>
    <row r="205" spans="1:13" s="113" customFormat="1" ht="17.25" customHeight="1" x14ac:dyDescent="0.25">
      <c r="A205" s="199"/>
      <c r="B205" s="314"/>
      <c r="C205" s="313"/>
      <c r="D205" s="164"/>
      <c r="E205" s="165"/>
      <c r="F205" s="164"/>
      <c r="G205" s="178"/>
      <c r="H205" s="164"/>
      <c r="I205" s="165"/>
      <c r="J205" s="164"/>
      <c r="K205" s="165"/>
      <c r="L205" s="164"/>
      <c r="M205" s="165"/>
    </row>
    <row r="206" spans="1:13" s="113" customFormat="1" x14ac:dyDescent="0.25">
      <c r="A206" s="199"/>
      <c r="B206" s="323" t="s">
        <v>126</v>
      </c>
      <c r="C206" s="324"/>
      <c r="D206" s="164"/>
      <c r="E206" s="165"/>
      <c r="F206" s="164"/>
      <c r="G206" s="178"/>
      <c r="H206" s="164"/>
      <c r="I206" s="164"/>
      <c r="J206" s="164"/>
      <c r="K206" s="165"/>
      <c r="L206" s="164"/>
      <c r="M206" s="165"/>
    </row>
    <row r="207" spans="1:13" s="113" customFormat="1" ht="35.25" customHeight="1" x14ac:dyDescent="0.25">
      <c r="A207" s="199"/>
      <c r="B207" s="325" t="s">
        <v>127</v>
      </c>
      <c r="C207" s="326"/>
      <c r="D207" s="164"/>
      <c r="E207" s="165"/>
      <c r="F207" s="164"/>
      <c r="G207" s="178"/>
      <c r="H207" s="164"/>
      <c r="I207" s="164"/>
      <c r="J207" s="164"/>
      <c r="K207" s="164"/>
      <c r="L207" s="164"/>
      <c r="M207" s="165"/>
    </row>
    <row r="208" spans="1:13" s="113" customFormat="1" x14ac:dyDescent="0.25">
      <c r="A208" s="199"/>
      <c r="B208" s="323" t="s">
        <v>128</v>
      </c>
      <c r="C208" s="324"/>
      <c r="D208" s="164"/>
      <c r="E208" s="165"/>
      <c r="F208" s="196"/>
      <c r="G208" s="178"/>
      <c r="H208" s="164"/>
      <c r="I208" s="164"/>
      <c r="J208" s="164"/>
      <c r="K208" s="164"/>
      <c r="L208" s="164"/>
      <c r="M208" s="165"/>
    </row>
    <row r="209" spans="1:47" s="113" customFormat="1" x14ac:dyDescent="0.25">
      <c r="A209" s="199"/>
      <c r="B209" s="323" t="s">
        <v>129</v>
      </c>
      <c r="C209" s="324"/>
      <c r="D209" s="164"/>
      <c r="E209" s="165"/>
      <c r="F209" s="196"/>
      <c r="G209" s="178"/>
      <c r="H209" s="164"/>
      <c r="I209" s="164"/>
      <c r="J209" s="164"/>
      <c r="K209" s="164"/>
      <c r="L209" s="164"/>
      <c r="M209" s="165"/>
    </row>
    <row r="210" spans="1:47" s="113" customFormat="1" ht="17.25" customHeight="1" x14ac:dyDescent="0.25">
      <c r="A210" s="199"/>
      <c r="B210" s="323" t="s">
        <v>130</v>
      </c>
      <c r="C210" s="324"/>
      <c r="D210" s="164"/>
      <c r="E210" s="165"/>
      <c r="F210" s="164"/>
      <c r="G210" s="178"/>
      <c r="H210" s="164"/>
      <c r="I210" s="164"/>
      <c r="J210" s="164"/>
      <c r="K210" s="165"/>
      <c r="L210" s="164"/>
      <c r="M210" s="165"/>
    </row>
    <row r="211" spans="1:47" s="113" customFormat="1" x14ac:dyDescent="0.25">
      <c r="A211" s="199"/>
      <c r="B211" s="327" t="s">
        <v>131</v>
      </c>
      <c r="C211" s="328"/>
      <c r="D211" s="164"/>
      <c r="E211" s="165"/>
      <c r="F211" s="164"/>
      <c r="G211" s="178"/>
      <c r="H211" s="164"/>
      <c r="I211" s="164"/>
      <c r="J211" s="164"/>
      <c r="K211" s="165"/>
      <c r="L211" s="164"/>
      <c r="M211" s="165"/>
    </row>
    <row r="212" spans="1:47" s="113" customFormat="1" x14ac:dyDescent="0.25">
      <c r="A212" s="199"/>
      <c r="B212" s="327"/>
      <c r="C212" s="328"/>
      <c r="D212" s="164"/>
      <c r="E212" s="165"/>
      <c r="F212" s="164"/>
      <c r="G212" s="178"/>
      <c r="H212" s="165"/>
      <c r="I212" s="165"/>
      <c r="J212" s="164"/>
      <c r="K212" s="165"/>
      <c r="L212" s="164"/>
      <c r="M212" s="165"/>
    </row>
    <row r="213" spans="1:47" s="113" customFormat="1" x14ac:dyDescent="0.25">
      <c r="A213" s="199"/>
      <c r="B213" s="314" t="s">
        <v>6</v>
      </c>
      <c r="C213" s="313"/>
      <c r="D213" s="195">
        <f>SUM(D206:D212)-D207</f>
        <v>0</v>
      </c>
      <c r="E213" s="195"/>
      <c r="F213" s="195">
        <f>SUM(F206:F212)-F207</f>
        <v>0</v>
      </c>
      <c r="G213" s="178"/>
      <c r="H213" s="195"/>
      <c r="I213" s="195">
        <f>SUM(I206:I212)</f>
        <v>0</v>
      </c>
      <c r="J213" s="195"/>
      <c r="K213" s="195"/>
      <c r="L213" s="195"/>
      <c r="M213" s="195"/>
    </row>
    <row r="214" spans="1:47" s="113" customFormat="1" ht="27" customHeight="1" x14ac:dyDescent="0.25">
      <c r="A214" s="199"/>
      <c r="B214" s="329" t="s">
        <v>132</v>
      </c>
      <c r="C214" s="330"/>
      <c r="D214" s="191" t="s">
        <v>20</v>
      </c>
      <c r="E214" s="197"/>
      <c r="F214" s="191" t="s">
        <v>20</v>
      </c>
      <c r="G214" s="191"/>
      <c r="H214" s="191" t="s">
        <v>20</v>
      </c>
      <c r="I214" s="191"/>
      <c r="J214" s="191" t="s">
        <v>20</v>
      </c>
      <c r="K214" s="191"/>
      <c r="L214" s="191" t="s">
        <v>20</v>
      </c>
      <c r="M214" s="197"/>
    </row>
    <row r="215" spans="1:47" s="113" customFormat="1" ht="13.5" customHeight="1" x14ac:dyDescent="0.25">
      <c r="A215" s="126"/>
      <c r="B215" s="126"/>
      <c r="C215" s="126"/>
      <c r="D215" s="127"/>
      <c r="E215" s="126"/>
      <c r="F215" s="126"/>
      <c r="G215" s="126"/>
      <c r="H215" s="126"/>
      <c r="I215" s="126"/>
      <c r="J215" s="126"/>
      <c r="K215" s="126"/>
      <c r="L215" s="127"/>
    </row>
    <row r="216" spans="1:47" ht="14.25" customHeight="1" x14ac:dyDescent="0.25">
      <c r="A216" s="310" t="s">
        <v>41</v>
      </c>
      <c r="B216" s="310"/>
      <c r="C216" s="310"/>
      <c r="D216" s="310"/>
      <c r="E216" s="310"/>
      <c r="F216" s="310"/>
      <c r="G216" s="310"/>
      <c r="H216" s="310"/>
      <c r="I216" s="310"/>
      <c r="J216" s="310"/>
      <c r="K216" s="310"/>
      <c r="L216" s="310"/>
    </row>
    <row r="217" spans="1:47" ht="9.75" customHeight="1" thickBot="1" x14ac:dyDescent="0.3">
      <c r="A217" s="29"/>
    </row>
    <row r="218" spans="1:47" ht="15.75" thickBot="1" x14ac:dyDescent="0.3">
      <c r="A218" s="292" t="s">
        <v>91</v>
      </c>
      <c r="B218" s="316" t="s">
        <v>42</v>
      </c>
      <c r="C218" s="319" t="s">
        <v>182</v>
      </c>
      <c r="D218" s="322"/>
      <c r="E218" s="322"/>
      <c r="F218" s="320"/>
      <c r="G218" s="319" t="s">
        <v>196</v>
      </c>
      <c r="H218" s="322"/>
      <c r="I218" s="322"/>
      <c r="J218" s="320"/>
      <c r="K218" s="319" t="s">
        <v>120</v>
      </c>
      <c r="L218" s="320"/>
      <c r="M218" s="319" t="s">
        <v>172</v>
      </c>
      <c r="N218" s="320"/>
      <c r="O218" s="319" t="s">
        <v>197</v>
      </c>
      <c r="P218" s="320"/>
    </row>
    <row r="219" spans="1:47" ht="15.75" customHeight="1" thickBot="1" x14ac:dyDescent="0.3">
      <c r="A219" s="347"/>
      <c r="B219" s="317"/>
      <c r="C219" s="319" t="s">
        <v>34</v>
      </c>
      <c r="D219" s="320"/>
      <c r="E219" s="319" t="s">
        <v>25</v>
      </c>
      <c r="F219" s="320"/>
      <c r="G219" s="319" t="s">
        <v>34</v>
      </c>
      <c r="H219" s="320"/>
      <c r="I219" s="319" t="s">
        <v>25</v>
      </c>
      <c r="J219" s="320"/>
      <c r="K219" s="345" t="s">
        <v>34</v>
      </c>
      <c r="L219" s="345" t="s">
        <v>25</v>
      </c>
      <c r="M219" s="345" t="s">
        <v>34</v>
      </c>
      <c r="N219" s="345" t="s">
        <v>25</v>
      </c>
      <c r="O219" s="345" t="s">
        <v>34</v>
      </c>
      <c r="P219" s="345" t="s">
        <v>25</v>
      </c>
    </row>
    <row r="220" spans="1:47" ht="34.5" customHeight="1" thickBot="1" x14ac:dyDescent="0.3">
      <c r="A220" s="293"/>
      <c r="B220" s="318"/>
      <c r="C220" s="32" t="s">
        <v>76</v>
      </c>
      <c r="D220" s="32" t="s">
        <v>44</v>
      </c>
      <c r="E220" s="32" t="s">
        <v>76</v>
      </c>
      <c r="F220" s="32" t="s">
        <v>44</v>
      </c>
      <c r="G220" s="32" t="s">
        <v>76</v>
      </c>
      <c r="H220" s="32" t="s">
        <v>44</v>
      </c>
      <c r="I220" s="32" t="s">
        <v>43</v>
      </c>
      <c r="J220" s="32" t="s">
        <v>44</v>
      </c>
      <c r="K220" s="346"/>
      <c r="L220" s="346"/>
      <c r="M220" s="346"/>
      <c r="N220" s="346"/>
      <c r="O220" s="346"/>
      <c r="P220" s="346"/>
    </row>
    <row r="221" spans="1:47" ht="15.75" thickBot="1" x14ac:dyDescent="0.3">
      <c r="A221" s="133">
        <v>1</v>
      </c>
      <c r="B221" s="32">
        <v>2</v>
      </c>
      <c r="C221" s="32">
        <v>3</v>
      </c>
      <c r="D221" s="32">
        <v>4</v>
      </c>
      <c r="E221" s="32">
        <v>5</v>
      </c>
      <c r="F221" s="32">
        <v>6</v>
      </c>
      <c r="G221" s="32">
        <v>7</v>
      </c>
      <c r="H221" s="32">
        <v>8</v>
      </c>
      <c r="I221" s="32">
        <v>9</v>
      </c>
      <c r="J221" s="32">
        <v>10</v>
      </c>
      <c r="K221" s="32">
        <v>11</v>
      </c>
      <c r="L221" s="32">
        <v>12</v>
      </c>
      <c r="M221" s="32">
        <v>13</v>
      </c>
      <c r="N221" s="32">
        <v>14</v>
      </c>
      <c r="O221" s="32">
        <v>15</v>
      </c>
      <c r="P221" s="32">
        <v>16</v>
      </c>
    </row>
    <row r="222" spans="1:47" s="90" customFormat="1" ht="15.75" thickBot="1" x14ac:dyDescent="0.3">
      <c r="A222" s="142"/>
      <c r="B222" s="111" t="s">
        <v>124</v>
      </c>
      <c r="C222" s="104">
        <v>11</v>
      </c>
      <c r="D222" s="104">
        <v>11</v>
      </c>
      <c r="E222" s="104"/>
      <c r="F222" s="104"/>
      <c r="G222" s="104">
        <v>11</v>
      </c>
      <c r="H222" s="104">
        <v>11</v>
      </c>
      <c r="I222" s="104"/>
      <c r="J222" s="104"/>
      <c r="K222" s="104">
        <v>11</v>
      </c>
      <c r="L222" s="104"/>
      <c r="M222" s="104">
        <v>11</v>
      </c>
      <c r="N222" s="104"/>
      <c r="O222" s="104">
        <v>11</v>
      </c>
      <c r="P222" s="104"/>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row>
    <row r="223" spans="1:47" ht="15.75" thickBot="1" x14ac:dyDescent="0.3">
      <c r="A223" s="49"/>
      <c r="B223" s="38"/>
      <c r="C223" s="32" t="s">
        <v>20</v>
      </c>
      <c r="D223" s="32" t="s">
        <v>20</v>
      </c>
      <c r="E223" s="38"/>
      <c r="F223" s="38"/>
      <c r="G223" s="32" t="s">
        <v>20</v>
      </c>
      <c r="H223" s="32" t="s">
        <v>20</v>
      </c>
      <c r="I223" s="38"/>
      <c r="J223" s="38"/>
      <c r="K223" s="32" t="s">
        <v>20</v>
      </c>
      <c r="L223" s="38"/>
      <c r="M223" s="32" t="s">
        <v>20</v>
      </c>
      <c r="N223" s="38"/>
      <c r="O223" s="32" t="s">
        <v>20</v>
      </c>
      <c r="P223" s="38"/>
    </row>
    <row r="224" spans="1:47" x14ac:dyDescent="0.25">
      <c r="A224" s="188"/>
      <c r="B224" s="188"/>
      <c r="C224" s="184"/>
      <c r="D224" s="184"/>
      <c r="E224" s="188"/>
      <c r="F224" s="188"/>
      <c r="G224" s="184"/>
      <c r="H224" s="184"/>
      <c r="I224" s="188"/>
      <c r="J224" s="188"/>
      <c r="K224" s="184"/>
      <c r="L224" s="188"/>
      <c r="M224" s="184"/>
      <c r="N224" s="188"/>
      <c r="O224" s="184"/>
      <c r="P224" s="188"/>
    </row>
    <row r="225" spans="1:12" ht="15.75" x14ac:dyDescent="0.25">
      <c r="A225" s="310" t="s">
        <v>173</v>
      </c>
      <c r="B225" s="310"/>
      <c r="C225" s="310"/>
      <c r="D225" s="310"/>
      <c r="E225" s="310"/>
      <c r="F225" s="310"/>
      <c r="G225" s="310"/>
      <c r="H225" s="310"/>
      <c r="I225" s="310"/>
      <c r="J225" s="310"/>
      <c r="K225" s="310"/>
    </row>
    <row r="226" spans="1:12" ht="15.75" x14ac:dyDescent="0.25">
      <c r="A226" s="310" t="s">
        <v>198</v>
      </c>
      <c r="B226" s="310"/>
      <c r="C226" s="310"/>
      <c r="D226" s="310"/>
      <c r="E226" s="310"/>
      <c r="F226" s="310"/>
      <c r="G226" s="310"/>
      <c r="H226" s="310"/>
      <c r="I226" s="310"/>
      <c r="J226" s="310"/>
      <c r="K226" s="310"/>
      <c r="L226" s="310"/>
    </row>
    <row r="227" spans="1:12" ht="15.75" thickBot="1" x14ac:dyDescent="0.3">
      <c r="A227" s="311" t="s">
        <v>90</v>
      </c>
      <c r="B227" s="311"/>
      <c r="C227" s="311"/>
      <c r="D227" s="311"/>
      <c r="E227" s="311"/>
      <c r="F227" s="311"/>
      <c r="G227" s="311"/>
      <c r="H227" s="311"/>
      <c r="I227" s="311"/>
      <c r="J227" s="311"/>
      <c r="K227" s="311"/>
      <c r="L227" s="311"/>
    </row>
    <row r="228" spans="1:12" ht="56.25" customHeight="1" thickBot="1" x14ac:dyDescent="0.3">
      <c r="A228" s="316" t="s">
        <v>45</v>
      </c>
      <c r="B228" s="316" t="s">
        <v>96</v>
      </c>
      <c r="C228" s="316" t="s">
        <v>46</v>
      </c>
      <c r="D228" s="319" t="s">
        <v>182</v>
      </c>
      <c r="E228" s="322"/>
      <c r="F228" s="320"/>
      <c r="G228" s="319" t="s">
        <v>183</v>
      </c>
      <c r="H228" s="322"/>
      <c r="I228" s="320"/>
      <c r="J228" s="319" t="s">
        <v>184</v>
      </c>
      <c r="K228" s="322"/>
      <c r="L228" s="320"/>
    </row>
    <row r="229" spans="1:12" x14ac:dyDescent="0.25">
      <c r="A229" s="317"/>
      <c r="B229" s="317"/>
      <c r="C229" s="317"/>
      <c r="D229" s="31" t="s">
        <v>14</v>
      </c>
      <c r="E229" s="118" t="s">
        <v>40</v>
      </c>
      <c r="F229" s="316" t="s">
        <v>97</v>
      </c>
      <c r="G229" s="31" t="s">
        <v>14</v>
      </c>
      <c r="H229" s="31" t="s">
        <v>40</v>
      </c>
      <c r="I229" s="316" t="s">
        <v>98</v>
      </c>
      <c r="J229" s="31" t="s">
        <v>14</v>
      </c>
      <c r="K229" s="117" t="s">
        <v>40</v>
      </c>
      <c r="L229" s="316" t="s">
        <v>99</v>
      </c>
    </row>
    <row r="230" spans="1:12" ht="15.75" thickBot="1" x14ac:dyDescent="0.3">
      <c r="A230" s="318"/>
      <c r="B230" s="318"/>
      <c r="C230" s="318"/>
      <c r="D230" s="32" t="s">
        <v>47</v>
      </c>
      <c r="E230" s="116" t="s">
        <v>15</v>
      </c>
      <c r="F230" s="318"/>
      <c r="G230" s="32" t="s">
        <v>47</v>
      </c>
      <c r="H230" s="32" t="s">
        <v>15</v>
      </c>
      <c r="I230" s="318"/>
      <c r="J230" s="32" t="s">
        <v>47</v>
      </c>
      <c r="K230" s="124" t="s">
        <v>15</v>
      </c>
      <c r="L230" s="318"/>
    </row>
    <row r="231" spans="1:12" ht="15.75" thickBot="1" x14ac:dyDescent="0.3">
      <c r="A231" s="33">
        <v>1</v>
      </c>
      <c r="B231" s="32">
        <v>2</v>
      </c>
      <c r="C231" s="32">
        <v>3</v>
      </c>
      <c r="D231" s="32">
        <f>C231+1</f>
        <v>4</v>
      </c>
      <c r="E231" s="116">
        <f>D231+1</f>
        <v>5</v>
      </c>
      <c r="F231" s="116">
        <f t="shared" ref="F231:L231" si="28">E231+1</f>
        <v>6</v>
      </c>
      <c r="G231" s="116">
        <f t="shared" si="28"/>
        <v>7</v>
      </c>
      <c r="H231" s="116">
        <f t="shared" si="28"/>
        <v>8</v>
      </c>
      <c r="I231" s="116">
        <f t="shared" si="28"/>
        <v>9</v>
      </c>
      <c r="J231" s="116">
        <f t="shared" si="28"/>
        <v>10</v>
      </c>
      <c r="K231" s="116">
        <f t="shared" si="28"/>
        <v>11</v>
      </c>
      <c r="L231" s="116">
        <f t="shared" si="28"/>
        <v>12</v>
      </c>
    </row>
    <row r="232" spans="1:12" ht="68.25" customHeight="1" thickBot="1" x14ac:dyDescent="0.3">
      <c r="A232" s="185"/>
      <c r="B232" s="35" t="s">
        <v>230</v>
      </c>
      <c r="C232" s="47" t="s">
        <v>146</v>
      </c>
      <c r="D232" s="47"/>
      <c r="E232" s="47"/>
      <c r="F232" s="47"/>
      <c r="G232" s="149">
        <f>G150</f>
        <v>15168</v>
      </c>
      <c r="H232" s="39"/>
      <c r="I232" s="149">
        <f>G232+H232</f>
        <v>15168</v>
      </c>
      <c r="J232" s="148">
        <f>'Додаток 1'!G33</f>
        <v>6956</v>
      </c>
      <c r="K232" s="275"/>
      <c r="L232" s="276">
        <f>J232</f>
        <v>6956</v>
      </c>
    </row>
    <row r="233" spans="1:12" ht="15.75" thickBot="1" x14ac:dyDescent="0.3">
      <c r="A233" s="34"/>
      <c r="B233" s="35" t="s">
        <v>6</v>
      </c>
      <c r="C233" s="35"/>
      <c r="D233" s="35"/>
      <c r="E233" s="35"/>
      <c r="F233" s="35"/>
      <c r="G233" s="190">
        <f>G232</f>
        <v>15168</v>
      </c>
      <c r="H233" s="190"/>
      <c r="I233" s="190">
        <f>G233</f>
        <v>15168</v>
      </c>
      <c r="J233" s="148">
        <f>J232</f>
        <v>6956</v>
      </c>
      <c r="K233" s="124"/>
      <c r="L233" s="186">
        <f>L232</f>
        <v>6956</v>
      </c>
    </row>
    <row r="234" spans="1:12" ht="9" customHeight="1" x14ac:dyDescent="0.25">
      <c r="A234" s="50"/>
    </row>
    <row r="235" spans="1:12" ht="15.75" x14ac:dyDescent="0.25">
      <c r="A235" s="5" t="s">
        <v>199</v>
      </c>
      <c r="B235" s="5"/>
      <c r="C235" s="5"/>
      <c r="D235" s="5"/>
      <c r="E235" s="5"/>
      <c r="F235" s="5"/>
      <c r="G235" s="5"/>
      <c r="H235" s="5"/>
      <c r="I235" s="5"/>
      <c r="J235" s="5"/>
    </row>
    <row r="236" spans="1:12" ht="15.75" thickBot="1" x14ac:dyDescent="0.3">
      <c r="A236" s="311" t="s">
        <v>86</v>
      </c>
      <c r="B236" s="311"/>
      <c r="C236" s="311"/>
      <c r="D236" s="311"/>
      <c r="E236" s="311"/>
      <c r="F236" s="311"/>
      <c r="G236" s="315"/>
      <c r="H236" s="315"/>
      <c r="K236" s="119"/>
    </row>
    <row r="237" spans="1:12" ht="41.25" customHeight="1" thickBot="1" x14ac:dyDescent="0.3">
      <c r="A237" s="316" t="s">
        <v>45</v>
      </c>
      <c r="B237" s="316" t="s">
        <v>96</v>
      </c>
      <c r="C237" s="316" t="s">
        <v>46</v>
      </c>
      <c r="D237" s="319" t="s">
        <v>168</v>
      </c>
      <c r="E237" s="322"/>
      <c r="F237" s="320"/>
      <c r="G237" s="319" t="s">
        <v>186</v>
      </c>
      <c r="H237" s="322"/>
      <c r="I237" s="320"/>
    </row>
    <row r="238" spans="1:12" x14ac:dyDescent="0.25">
      <c r="A238" s="317"/>
      <c r="B238" s="317"/>
      <c r="C238" s="317"/>
      <c r="D238" s="31" t="s">
        <v>14</v>
      </c>
      <c r="E238" s="31" t="s">
        <v>40</v>
      </c>
      <c r="F238" s="316" t="s">
        <v>97</v>
      </c>
      <c r="G238" s="31" t="s">
        <v>14</v>
      </c>
      <c r="H238" s="31" t="s">
        <v>40</v>
      </c>
      <c r="I238" s="331" t="s">
        <v>98</v>
      </c>
    </row>
    <row r="239" spans="1:12" ht="14.25" customHeight="1" thickBot="1" x14ac:dyDescent="0.3">
      <c r="A239" s="318"/>
      <c r="B239" s="318"/>
      <c r="C239" s="318"/>
      <c r="D239" s="32" t="s">
        <v>47</v>
      </c>
      <c r="E239" s="32" t="s">
        <v>15</v>
      </c>
      <c r="F239" s="318"/>
      <c r="G239" s="32" t="s">
        <v>47</v>
      </c>
      <c r="H239" s="32" t="s">
        <v>15</v>
      </c>
      <c r="I239" s="332"/>
    </row>
    <row r="240" spans="1:12" ht="15.75" thickBot="1" x14ac:dyDescent="0.3">
      <c r="A240" s="33">
        <v>1</v>
      </c>
      <c r="B240" s="32">
        <v>2</v>
      </c>
      <c r="C240" s="32">
        <v>3</v>
      </c>
      <c r="D240" s="32">
        <f>C240+1</f>
        <v>4</v>
      </c>
      <c r="E240" s="116">
        <f t="shared" ref="E240:I240" si="29">D240+1</f>
        <v>5</v>
      </c>
      <c r="F240" s="116">
        <f t="shared" si="29"/>
        <v>6</v>
      </c>
      <c r="G240" s="116">
        <f t="shared" si="29"/>
        <v>7</v>
      </c>
      <c r="H240" s="116">
        <f t="shared" si="29"/>
        <v>8</v>
      </c>
      <c r="I240" s="116">
        <f t="shared" si="29"/>
        <v>9</v>
      </c>
    </row>
    <row r="241" spans="1:14" ht="65.25" customHeight="1" thickBot="1" x14ac:dyDescent="0.3">
      <c r="A241" s="46"/>
      <c r="B241" s="203" t="s">
        <v>230</v>
      </c>
      <c r="C241" s="47" t="s">
        <v>146</v>
      </c>
      <c r="D241" s="149">
        <f>'Додаток 1'!H33</f>
        <v>17855</v>
      </c>
      <c r="E241" s="149"/>
      <c r="F241" s="149">
        <f>D241</f>
        <v>17855</v>
      </c>
      <c r="G241" s="149">
        <f>'Додаток 1'!I33</f>
        <v>18747</v>
      </c>
      <c r="H241" s="149"/>
      <c r="I241" s="276">
        <f>G241</f>
        <v>18747</v>
      </c>
    </row>
    <row r="242" spans="1:14" ht="9" hidden="1" customHeight="1" thickBot="1" x14ac:dyDescent="0.3">
      <c r="A242" s="46"/>
      <c r="B242" s="202"/>
      <c r="C242" s="47"/>
      <c r="D242" s="149"/>
      <c r="E242" s="149"/>
      <c r="F242" s="149"/>
      <c r="G242" s="149"/>
      <c r="H242" s="149"/>
      <c r="I242" s="187"/>
    </row>
    <row r="243" spans="1:14" ht="21" customHeight="1" thickBot="1" x14ac:dyDescent="0.3">
      <c r="A243" s="34"/>
      <c r="B243" s="35" t="s">
        <v>6</v>
      </c>
      <c r="C243" s="35"/>
      <c r="D243" s="149">
        <f>D241</f>
        <v>17855</v>
      </c>
      <c r="E243" s="39"/>
      <c r="F243" s="149">
        <f>F241</f>
        <v>17855</v>
      </c>
      <c r="G243" s="149">
        <f>G241</f>
        <v>18747</v>
      </c>
      <c r="H243" s="39"/>
      <c r="I243" s="204">
        <f>I241</f>
        <v>18747</v>
      </c>
    </row>
    <row r="244" spans="1:14" ht="15.75" x14ac:dyDescent="0.25">
      <c r="A244" s="1"/>
    </row>
    <row r="245" spans="1:14" ht="15.75" x14ac:dyDescent="0.25">
      <c r="A245" s="295" t="s">
        <v>200</v>
      </c>
      <c r="B245" s="295"/>
      <c r="C245" s="295"/>
      <c r="D245" s="295"/>
      <c r="E245" s="295"/>
      <c r="F245" s="295"/>
      <c r="G245" s="295"/>
      <c r="H245" s="295"/>
      <c r="I245" s="295"/>
    </row>
    <row r="246" spans="1:14" ht="16.5" thickBot="1" x14ac:dyDescent="0.3">
      <c r="A246" s="123"/>
      <c r="B246" s="123"/>
      <c r="C246" s="123"/>
      <c r="D246" s="123"/>
      <c r="E246" s="123"/>
      <c r="F246" s="123"/>
      <c r="G246" s="123"/>
      <c r="H246" s="123"/>
      <c r="I246" s="123"/>
      <c r="N246" t="s">
        <v>86</v>
      </c>
    </row>
    <row r="247" spans="1:14" ht="30" customHeight="1" x14ac:dyDescent="0.25">
      <c r="A247" s="358" t="s">
        <v>100</v>
      </c>
      <c r="B247" s="359"/>
      <c r="C247" s="359" t="s">
        <v>103</v>
      </c>
      <c r="D247" s="359" t="s">
        <v>101</v>
      </c>
      <c r="E247" s="356" t="s">
        <v>182</v>
      </c>
      <c r="F247" s="356"/>
      <c r="G247" s="356" t="s">
        <v>183</v>
      </c>
      <c r="H247" s="356"/>
      <c r="I247" s="356" t="s">
        <v>184</v>
      </c>
      <c r="J247" s="356"/>
      <c r="K247" s="356" t="s">
        <v>168</v>
      </c>
      <c r="L247" s="356"/>
      <c r="M247" s="356" t="s">
        <v>186</v>
      </c>
      <c r="N247" s="357"/>
    </row>
    <row r="248" spans="1:14" ht="90.75" customHeight="1" x14ac:dyDescent="0.25">
      <c r="A248" s="360"/>
      <c r="B248" s="361"/>
      <c r="C248" s="362"/>
      <c r="D248" s="361"/>
      <c r="E248" s="134" t="s">
        <v>104</v>
      </c>
      <c r="F248" s="134" t="s">
        <v>102</v>
      </c>
      <c r="G248" s="134" t="s">
        <v>104</v>
      </c>
      <c r="H248" s="134" t="s">
        <v>102</v>
      </c>
      <c r="I248" s="134" t="s">
        <v>104</v>
      </c>
      <c r="J248" s="134" t="s">
        <v>102</v>
      </c>
      <c r="K248" s="134" t="s">
        <v>104</v>
      </c>
      <c r="L248" s="134" t="s">
        <v>102</v>
      </c>
      <c r="M248" s="134" t="s">
        <v>104</v>
      </c>
      <c r="N248" s="136" t="s">
        <v>102</v>
      </c>
    </row>
    <row r="249" spans="1:14" ht="15.75" x14ac:dyDescent="0.25">
      <c r="A249" s="363">
        <v>1</v>
      </c>
      <c r="B249" s="364"/>
      <c r="C249" s="137">
        <f>A249+1</f>
        <v>2</v>
      </c>
      <c r="D249" s="137">
        <f>C249+1</f>
        <v>3</v>
      </c>
      <c r="E249" s="137">
        <f t="shared" ref="E249:N249" si="30">D249+1</f>
        <v>4</v>
      </c>
      <c r="F249" s="137">
        <f t="shared" si="30"/>
        <v>5</v>
      </c>
      <c r="G249" s="137">
        <f t="shared" si="30"/>
        <v>6</v>
      </c>
      <c r="H249" s="137">
        <f t="shared" si="30"/>
        <v>7</v>
      </c>
      <c r="I249" s="137">
        <f t="shared" si="30"/>
        <v>8</v>
      </c>
      <c r="J249" s="137">
        <f t="shared" si="30"/>
        <v>9</v>
      </c>
      <c r="K249" s="137">
        <f t="shared" si="30"/>
        <v>10</v>
      </c>
      <c r="L249" s="137">
        <f t="shared" si="30"/>
        <v>11</v>
      </c>
      <c r="M249" s="137">
        <f t="shared" si="30"/>
        <v>12</v>
      </c>
      <c r="N249" s="138">
        <f t="shared" si="30"/>
        <v>13</v>
      </c>
    </row>
    <row r="250" spans="1:14" ht="28.5" customHeight="1" x14ac:dyDescent="0.25">
      <c r="A250" s="365"/>
      <c r="B250" s="365"/>
      <c r="C250" s="135"/>
      <c r="D250" s="135"/>
      <c r="E250" s="135"/>
      <c r="F250" s="135"/>
      <c r="G250" s="135"/>
      <c r="H250" s="135"/>
      <c r="I250" s="135"/>
      <c r="J250" s="139"/>
      <c r="K250" s="139"/>
      <c r="L250" s="139"/>
      <c r="M250" s="139"/>
      <c r="N250" s="139"/>
    </row>
    <row r="251" spans="1:14" ht="24.75" customHeight="1" x14ac:dyDescent="0.25">
      <c r="A251" s="365"/>
      <c r="B251" s="365"/>
      <c r="C251" s="135"/>
      <c r="D251" s="135"/>
      <c r="E251" s="135"/>
      <c r="F251" s="135"/>
      <c r="G251" s="135"/>
      <c r="H251" s="135"/>
      <c r="I251" s="135"/>
      <c r="J251" s="139"/>
      <c r="K251" s="139"/>
      <c r="L251" s="139"/>
      <c r="M251" s="139"/>
      <c r="N251" s="139"/>
    </row>
    <row r="252" spans="1:14" ht="23.25" customHeight="1" x14ac:dyDescent="0.25">
      <c r="A252" s="366"/>
      <c r="B252" s="367"/>
      <c r="C252" s="135"/>
      <c r="D252" s="135"/>
      <c r="E252" s="135"/>
      <c r="F252" s="135"/>
      <c r="G252" s="135"/>
      <c r="H252" s="135"/>
      <c r="I252" s="135"/>
      <c r="J252" s="139"/>
      <c r="K252" s="139"/>
      <c r="L252" s="139"/>
      <c r="M252" s="139"/>
      <c r="N252" s="139"/>
    </row>
    <row r="253" spans="1:14" ht="24.75" customHeight="1" x14ac:dyDescent="0.25">
      <c r="A253" s="129"/>
      <c r="B253" s="129"/>
      <c r="C253" s="129"/>
      <c r="D253" s="129"/>
      <c r="E253" s="129"/>
      <c r="F253" s="129"/>
      <c r="G253" s="129"/>
      <c r="H253" s="129"/>
      <c r="I253" s="129"/>
    </row>
    <row r="254" spans="1:14" ht="30.75" customHeight="1" x14ac:dyDescent="0.25">
      <c r="A254" s="368" t="s">
        <v>201</v>
      </c>
      <c r="B254" s="368"/>
      <c r="C254" s="368"/>
      <c r="D254" s="368"/>
      <c r="E254" s="368"/>
      <c r="F254" s="368"/>
      <c r="G254" s="368"/>
      <c r="H254" s="368"/>
      <c r="I254" s="368"/>
      <c r="J254" s="368"/>
      <c r="K254" s="368"/>
      <c r="L254" s="368"/>
      <c r="M254" s="368"/>
    </row>
    <row r="255" spans="1:14" ht="4.5" customHeight="1" x14ac:dyDescent="0.25">
      <c r="A255" s="368"/>
      <c r="B255" s="368"/>
      <c r="C255" s="368"/>
      <c r="D255" s="368"/>
      <c r="E255" s="368"/>
      <c r="F255" s="368"/>
      <c r="G255" s="368"/>
      <c r="H255" s="368"/>
      <c r="I255" s="368"/>
      <c r="J255" s="368"/>
      <c r="K255" s="368"/>
      <c r="L255" s="368"/>
      <c r="M255" s="368"/>
    </row>
    <row r="256" spans="1:14" ht="31.5" customHeight="1" x14ac:dyDescent="0.25">
      <c r="A256" s="369" t="s">
        <v>125</v>
      </c>
      <c r="B256" s="369"/>
      <c r="C256" s="369"/>
      <c r="D256" s="369"/>
      <c r="E256" s="369"/>
      <c r="F256" s="369"/>
      <c r="G256" s="369"/>
      <c r="H256" s="369"/>
      <c r="I256" s="369"/>
      <c r="J256" s="369"/>
      <c r="K256" s="369"/>
      <c r="L256" s="369"/>
      <c r="M256" s="369"/>
      <c r="N256" s="369"/>
    </row>
    <row r="257" spans="1:14" ht="8.25" customHeight="1" x14ac:dyDescent="0.25">
      <c r="A257" s="183"/>
      <c r="B257" s="183"/>
      <c r="C257" s="183"/>
      <c r="D257" s="183"/>
      <c r="E257" s="183"/>
      <c r="F257" s="183"/>
      <c r="G257" s="183"/>
      <c r="H257" s="183"/>
      <c r="I257" s="183"/>
      <c r="J257" s="183"/>
      <c r="K257" s="183"/>
      <c r="L257" s="183"/>
      <c r="M257" s="183"/>
      <c r="N257" s="183"/>
    </row>
    <row r="258" spans="1:14" ht="23.25" customHeight="1" x14ac:dyDescent="0.25">
      <c r="A258" s="310" t="s">
        <v>202</v>
      </c>
      <c r="B258" s="310"/>
      <c r="C258" s="310"/>
      <c r="D258" s="310"/>
      <c r="E258" s="310"/>
      <c r="F258" s="310"/>
      <c r="G258" s="310"/>
      <c r="H258" s="310"/>
      <c r="I258" s="310"/>
      <c r="J258" s="310"/>
      <c r="K258" s="310"/>
    </row>
    <row r="259" spans="1:14" ht="15.75" x14ac:dyDescent="0.25">
      <c r="A259" s="1"/>
    </row>
    <row r="260" spans="1:14" ht="15.75" x14ac:dyDescent="0.25">
      <c r="A260" s="310" t="s">
        <v>203</v>
      </c>
      <c r="B260" s="310"/>
      <c r="C260" s="310"/>
      <c r="D260" s="310"/>
      <c r="E260" s="310"/>
      <c r="F260" s="310"/>
      <c r="G260" s="310"/>
      <c r="H260" s="310"/>
      <c r="I260" s="310"/>
      <c r="J260" s="310"/>
      <c r="K260" s="310"/>
    </row>
    <row r="261" spans="1:14" ht="15.75" thickBot="1" x14ac:dyDescent="0.3">
      <c r="A261" s="311" t="s">
        <v>90</v>
      </c>
      <c r="B261" s="311"/>
      <c r="C261" s="311"/>
      <c r="D261" s="311"/>
      <c r="E261" s="311"/>
      <c r="F261" s="311"/>
      <c r="G261" s="311"/>
      <c r="H261" s="311"/>
      <c r="I261" s="311"/>
      <c r="J261" s="311"/>
      <c r="K261" s="120"/>
    </row>
    <row r="262" spans="1:14" ht="34.5" customHeight="1" thickBot="1" x14ac:dyDescent="0.3">
      <c r="A262" s="316" t="s">
        <v>136</v>
      </c>
      <c r="B262" s="316" t="s">
        <v>0</v>
      </c>
      <c r="C262" s="316" t="s">
        <v>48</v>
      </c>
      <c r="D262" s="316" t="s">
        <v>49</v>
      </c>
      <c r="E262" s="316" t="s">
        <v>174</v>
      </c>
      <c r="F262" s="316" t="s">
        <v>204</v>
      </c>
      <c r="G262" s="316" t="s">
        <v>105</v>
      </c>
      <c r="H262" s="319" t="s">
        <v>50</v>
      </c>
      <c r="I262" s="320"/>
      <c r="J262" s="316" t="s">
        <v>106</v>
      </c>
    </row>
    <row r="263" spans="1:14" ht="38.25" customHeight="1" thickBot="1" x14ac:dyDescent="0.3">
      <c r="A263" s="317"/>
      <c r="B263" s="318"/>
      <c r="C263" s="318"/>
      <c r="D263" s="318"/>
      <c r="E263" s="318"/>
      <c r="F263" s="318"/>
      <c r="G263" s="318"/>
      <c r="H263" s="30" t="s">
        <v>51</v>
      </c>
      <c r="I263" s="30" t="s">
        <v>52</v>
      </c>
      <c r="J263" s="318"/>
    </row>
    <row r="264" spans="1:14" ht="24" customHeight="1" thickBot="1" x14ac:dyDescent="0.3">
      <c r="A264" s="125">
        <v>1</v>
      </c>
      <c r="B264" s="51">
        <v>2</v>
      </c>
      <c r="C264" s="51">
        <f>B264+1</f>
        <v>3</v>
      </c>
      <c r="D264" s="132">
        <f t="shared" ref="D264:J264" si="31">C264+1</f>
        <v>4</v>
      </c>
      <c r="E264" s="132">
        <f t="shared" si="31"/>
        <v>5</v>
      </c>
      <c r="F264" s="132">
        <f t="shared" si="31"/>
        <v>6</v>
      </c>
      <c r="G264" s="132">
        <f t="shared" si="31"/>
        <v>7</v>
      </c>
      <c r="H264" s="132">
        <f t="shared" si="31"/>
        <v>8</v>
      </c>
      <c r="I264" s="132">
        <f t="shared" si="31"/>
        <v>9</v>
      </c>
      <c r="J264" s="132">
        <f t="shared" si="31"/>
        <v>10</v>
      </c>
    </row>
    <row r="265" spans="1:14" ht="19.5" customHeight="1" thickBot="1" x14ac:dyDescent="0.3">
      <c r="A265" s="168">
        <f>'Додаток 2'!A79</f>
        <v>2000</v>
      </c>
      <c r="B265" s="73" t="str">
        <f t="shared" ref="B265:B278" si="32">B79</f>
        <v>Поточні видатки</v>
      </c>
      <c r="C265" s="150">
        <f>C266+C269+C278</f>
        <v>0</v>
      </c>
      <c r="D265" s="150">
        <f t="shared" ref="D265:D277" si="33">C79</f>
        <v>0</v>
      </c>
      <c r="E265" s="150">
        <f>E269+E278</f>
        <v>0</v>
      </c>
      <c r="F265" s="150">
        <f>F269</f>
        <v>0</v>
      </c>
      <c r="G265" s="150">
        <f>G269</f>
        <v>0</v>
      </c>
      <c r="H265" s="150">
        <f>H269</f>
        <v>0</v>
      </c>
      <c r="I265" s="150">
        <v>0</v>
      </c>
      <c r="J265" s="150">
        <f>D265+F265</f>
        <v>0</v>
      </c>
    </row>
    <row r="266" spans="1:14" s="84" customFormat="1" ht="45.75" hidden="1" customHeight="1" thickBot="1" x14ac:dyDescent="0.3">
      <c r="A266" s="169">
        <f>'Додаток 2'!A80</f>
        <v>2100</v>
      </c>
      <c r="B266" s="76" t="str">
        <f t="shared" si="32"/>
        <v>Оплата праці і нарахування на заробітну плату</v>
      </c>
      <c r="C266" s="153">
        <f>C267+C268</f>
        <v>0</v>
      </c>
      <c r="D266" s="152">
        <f t="shared" si="33"/>
        <v>0</v>
      </c>
      <c r="E266" s="153"/>
      <c r="F266" s="153"/>
      <c r="G266" s="153"/>
      <c r="H266" s="153"/>
      <c r="I266" s="153"/>
      <c r="J266" s="153">
        <f t="shared" ref="J266:J277" si="34">D266+F266</f>
        <v>0</v>
      </c>
    </row>
    <row r="267" spans="1:14" ht="21" hidden="1" customHeight="1" x14ac:dyDescent="0.25">
      <c r="A267" s="171">
        <f>'Додаток 2'!A81</f>
        <v>2110</v>
      </c>
      <c r="B267" s="172" t="str">
        <f t="shared" si="32"/>
        <v>Оплата праці</v>
      </c>
      <c r="C267" s="173"/>
      <c r="D267" s="174">
        <f t="shared" si="33"/>
        <v>0</v>
      </c>
      <c r="E267" s="173"/>
      <c r="F267" s="173"/>
      <c r="G267" s="173"/>
      <c r="H267" s="173"/>
      <c r="I267" s="173"/>
      <c r="J267" s="173">
        <f t="shared" si="34"/>
        <v>0</v>
      </c>
    </row>
    <row r="268" spans="1:14" ht="22.5" hidden="1" customHeight="1" x14ac:dyDescent="0.25">
      <c r="A268" s="125">
        <f>'Додаток 2'!A82</f>
        <v>2120</v>
      </c>
      <c r="B268" s="176" t="str">
        <f t="shared" si="32"/>
        <v>Нарахування на заробітну плату</v>
      </c>
      <c r="C268" s="177"/>
      <c r="D268" s="178">
        <f t="shared" si="33"/>
        <v>0</v>
      </c>
      <c r="E268" s="177"/>
      <c r="F268" s="177"/>
      <c r="G268" s="177"/>
      <c r="H268" s="177"/>
      <c r="I268" s="177"/>
      <c r="J268" s="177">
        <f t="shared" si="34"/>
        <v>0</v>
      </c>
    </row>
    <row r="269" spans="1:14" s="84" customFormat="1" ht="24.75" hidden="1" customHeight="1" thickBot="1" x14ac:dyDescent="0.3">
      <c r="A269" s="175">
        <f>'Додаток 2'!A83</f>
        <v>2200</v>
      </c>
      <c r="B269" s="76" t="str">
        <f t="shared" si="32"/>
        <v>Використання товарів і послуг</v>
      </c>
      <c r="C269" s="153"/>
      <c r="D269" s="152">
        <f t="shared" si="33"/>
        <v>0</v>
      </c>
      <c r="E269" s="153">
        <f>E270+E271</f>
        <v>0</v>
      </c>
      <c r="F269" s="153">
        <f>F270+F271</f>
        <v>0</v>
      </c>
      <c r="G269" s="153">
        <f>G270+G271+G272</f>
        <v>0</v>
      </c>
      <c r="H269" s="153">
        <f>E269</f>
        <v>0</v>
      </c>
      <c r="I269" s="153"/>
      <c r="J269" s="153">
        <f t="shared" si="34"/>
        <v>0</v>
      </c>
    </row>
    <row r="270" spans="1:14" ht="34.5" hidden="1" customHeight="1" thickBot="1" x14ac:dyDescent="0.3">
      <c r="A270" s="125">
        <f>'Додаток 2'!A84</f>
        <v>2210</v>
      </c>
      <c r="B270" s="77" t="str">
        <f t="shared" si="32"/>
        <v>Предмети, матеріали, обладнання та інвентар</v>
      </c>
      <c r="C270" s="148"/>
      <c r="D270" s="158">
        <f t="shared" si="33"/>
        <v>0</v>
      </c>
      <c r="E270" s="148">
        <v>0</v>
      </c>
      <c r="F270" s="148">
        <v>0</v>
      </c>
      <c r="G270" s="148">
        <f>F270-E270</f>
        <v>0</v>
      </c>
      <c r="H270" s="148">
        <f>E270</f>
        <v>0</v>
      </c>
      <c r="I270" s="148"/>
      <c r="J270" s="148">
        <f t="shared" si="34"/>
        <v>0</v>
      </c>
    </row>
    <row r="271" spans="1:14" ht="24.75" hidden="1" customHeight="1" thickBot="1" x14ac:dyDescent="0.3">
      <c r="A271" s="125">
        <f>'Додаток 2'!A85</f>
        <v>2240</v>
      </c>
      <c r="B271" s="77" t="str">
        <f t="shared" si="32"/>
        <v>Оплата послуг (крім комунальних)</v>
      </c>
      <c r="C271" s="148"/>
      <c r="D271" s="158">
        <f t="shared" si="33"/>
        <v>0</v>
      </c>
      <c r="E271" s="148">
        <v>0</v>
      </c>
      <c r="F271" s="148">
        <v>0</v>
      </c>
      <c r="G271" s="148">
        <f>F271-E271</f>
        <v>0</v>
      </c>
      <c r="H271" s="148">
        <f>E271</f>
        <v>0</v>
      </c>
      <c r="I271" s="148"/>
      <c r="J271" s="148">
        <f t="shared" si="34"/>
        <v>0</v>
      </c>
    </row>
    <row r="272" spans="1:14" ht="21" hidden="1" customHeight="1" thickBot="1" x14ac:dyDescent="0.3">
      <c r="A272" s="125">
        <f>'Додаток 2'!A86</f>
        <v>2250</v>
      </c>
      <c r="B272" s="77" t="str">
        <f t="shared" si="32"/>
        <v>Видатки на відрядження</v>
      </c>
      <c r="C272" s="148"/>
      <c r="D272" s="158">
        <f t="shared" si="33"/>
        <v>0</v>
      </c>
      <c r="E272" s="148">
        <v>0</v>
      </c>
      <c r="F272" s="148">
        <v>0</v>
      </c>
      <c r="G272" s="148">
        <f>F272-E272</f>
        <v>0</v>
      </c>
      <c r="H272" s="148">
        <f>E272</f>
        <v>0</v>
      </c>
      <c r="I272" s="148"/>
      <c r="J272" s="148">
        <f t="shared" si="34"/>
        <v>0</v>
      </c>
    </row>
    <row r="273" spans="1:13" s="84" customFormat="1" ht="34.5" hidden="1" customHeight="1" thickBot="1" x14ac:dyDescent="0.3">
      <c r="A273" s="169">
        <f>'Додаток 2'!A87</f>
        <v>2270</v>
      </c>
      <c r="B273" s="76" t="str">
        <f t="shared" si="32"/>
        <v>Оплата комунальних послуг та енергоносіїв</v>
      </c>
      <c r="C273" s="153"/>
      <c r="D273" s="152">
        <f t="shared" si="33"/>
        <v>0</v>
      </c>
      <c r="E273" s="153"/>
      <c r="F273" s="153"/>
      <c r="G273" s="153"/>
      <c r="H273" s="153"/>
      <c r="I273" s="153"/>
      <c r="J273" s="153">
        <f t="shared" si="34"/>
        <v>0</v>
      </c>
    </row>
    <row r="274" spans="1:13" ht="26.25" hidden="1" customHeight="1" thickBot="1" x14ac:dyDescent="0.3">
      <c r="A274" s="125">
        <f>'Додаток 2'!A88</f>
        <v>2271</v>
      </c>
      <c r="B274" s="77" t="str">
        <f t="shared" si="32"/>
        <v>Оплата теплопостачання</v>
      </c>
      <c r="C274" s="148"/>
      <c r="D274" s="158">
        <f t="shared" si="33"/>
        <v>0</v>
      </c>
      <c r="E274" s="148"/>
      <c r="F274" s="148"/>
      <c r="G274" s="148"/>
      <c r="H274" s="148"/>
      <c r="I274" s="148"/>
      <c r="J274" s="148">
        <f t="shared" si="34"/>
        <v>0</v>
      </c>
    </row>
    <row r="275" spans="1:13" ht="24.75" hidden="1" thickBot="1" x14ac:dyDescent="0.3">
      <c r="A275" s="125">
        <f>'Додаток 2'!A89</f>
        <v>2272</v>
      </c>
      <c r="B275" s="77" t="str">
        <f t="shared" si="32"/>
        <v>Оплата водопостачання і водовідведення</v>
      </c>
      <c r="C275" s="148"/>
      <c r="D275" s="158">
        <f t="shared" si="33"/>
        <v>0</v>
      </c>
      <c r="E275" s="148"/>
      <c r="F275" s="148"/>
      <c r="G275" s="148"/>
      <c r="H275" s="148"/>
      <c r="I275" s="148"/>
      <c r="J275" s="148">
        <f t="shared" si="34"/>
        <v>0</v>
      </c>
    </row>
    <row r="276" spans="1:13" ht="23.25" hidden="1" customHeight="1" thickBot="1" x14ac:dyDescent="0.3">
      <c r="A276" s="125">
        <f>'Додаток 2'!A90</f>
        <v>2273</v>
      </c>
      <c r="B276" s="77" t="str">
        <f t="shared" si="32"/>
        <v>Оплата електроенергії</v>
      </c>
      <c r="C276" s="148"/>
      <c r="D276" s="158">
        <f t="shared" si="33"/>
        <v>0</v>
      </c>
      <c r="E276" s="148"/>
      <c r="F276" s="148"/>
      <c r="G276" s="148"/>
      <c r="H276" s="148"/>
      <c r="I276" s="148"/>
      <c r="J276" s="148">
        <f t="shared" si="34"/>
        <v>0</v>
      </c>
    </row>
    <row r="277" spans="1:13" ht="51" customHeight="1" thickBot="1" x14ac:dyDescent="0.3">
      <c r="A277" s="125">
        <f>'Додаток 2'!A91</f>
        <v>2282</v>
      </c>
      <c r="B277" s="77" t="str">
        <f t="shared" si="32"/>
        <v>Окремі заходи по реалізації державних (регіональних) програм, не віднесені до заходів розвитку</v>
      </c>
      <c r="C277" s="148"/>
      <c r="D277" s="158">
        <f t="shared" si="33"/>
        <v>0</v>
      </c>
      <c r="E277" s="148"/>
      <c r="F277" s="148"/>
      <c r="G277" s="148"/>
      <c r="H277" s="148"/>
      <c r="I277" s="148"/>
      <c r="J277" s="148">
        <f t="shared" si="34"/>
        <v>0</v>
      </c>
    </row>
    <row r="278" spans="1:13" s="84" customFormat="1" ht="21.75" hidden="1" customHeight="1" thickBot="1" x14ac:dyDescent="0.3">
      <c r="A278" s="169">
        <f>'Додаток 2'!A92</f>
        <v>2800</v>
      </c>
      <c r="B278" s="76" t="str">
        <f t="shared" si="32"/>
        <v>Інші поточні видатки</v>
      </c>
      <c r="C278" s="153"/>
      <c r="D278" s="152"/>
      <c r="E278" s="153">
        <v>0</v>
      </c>
      <c r="F278" s="153"/>
      <c r="G278" s="153"/>
      <c r="H278" s="153"/>
      <c r="I278" s="153"/>
      <c r="J278" s="153">
        <v>0</v>
      </c>
    </row>
    <row r="279" spans="1:13" ht="17.25" customHeight="1" thickBot="1" x14ac:dyDescent="0.3">
      <c r="A279" s="168"/>
      <c r="B279" s="70" t="s">
        <v>6</v>
      </c>
      <c r="C279" s="150">
        <f>C265</f>
        <v>0</v>
      </c>
      <c r="D279" s="150">
        <f>D265</f>
        <v>0</v>
      </c>
      <c r="E279" s="150">
        <f t="shared" ref="E279:H279" si="35">E265</f>
        <v>0</v>
      </c>
      <c r="F279" s="150">
        <f t="shared" si="35"/>
        <v>0</v>
      </c>
      <c r="G279" s="150">
        <f t="shared" si="35"/>
        <v>0</v>
      </c>
      <c r="H279" s="150">
        <f t="shared" si="35"/>
        <v>0</v>
      </c>
      <c r="I279" s="150">
        <v>0</v>
      </c>
      <c r="J279" s="150">
        <f>J265</f>
        <v>0</v>
      </c>
    </row>
    <row r="280" spans="1:13" x14ac:dyDescent="0.25">
      <c r="A280" s="48"/>
    </row>
    <row r="281" spans="1:13" ht="18" customHeight="1" x14ac:dyDescent="0.25">
      <c r="A281" s="310" t="s">
        <v>205</v>
      </c>
      <c r="B281" s="310"/>
      <c r="C281" s="310"/>
      <c r="D281" s="310"/>
      <c r="E281" s="310"/>
      <c r="F281" s="310"/>
      <c r="G281" s="310"/>
      <c r="H281" s="310"/>
      <c r="I281" s="310"/>
      <c r="J281" s="310"/>
      <c r="K281" s="310"/>
      <c r="L281" s="310"/>
      <c r="M281" s="310"/>
    </row>
    <row r="282" spans="1:13" ht="14.25" customHeight="1" thickBot="1" x14ac:dyDescent="0.3">
      <c r="A282" s="311" t="s">
        <v>90</v>
      </c>
      <c r="B282" s="311"/>
      <c r="C282" s="311"/>
      <c r="D282" s="311"/>
      <c r="E282" s="311"/>
      <c r="F282" s="311"/>
      <c r="G282" s="311"/>
      <c r="H282" s="311"/>
      <c r="I282" s="311"/>
      <c r="J282" s="311"/>
      <c r="K282" s="311"/>
      <c r="L282" s="311"/>
      <c r="M282" s="128"/>
    </row>
    <row r="283" spans="1:13" ht="18.75" customHeight="1" thickBot="1" x14ac:dyDescent="0.3">
      <c r="A283" s="316" t="s">
        <v>136</v>
      </c>
      <c r="B283" s="316" t="s">
        <v>0</v>
      </c>
      <c r="C283" s="319" t="s">
        <v>114</v>
      </c>
      <c r="D283" s="322"/>
      <c r="E283" s="322"/>
      <c r="F283" s="322"/>
      <c r="G283" s="320"/>
      <c r="H283" s="319" t="s">
        <v>121</v>
      </c>
      <c r="I283" s="322"/>
      <c r="J283" s="322"/>
      <c r="K283" s="322"/>
      <c r="L283" s="320"/>
    </row>
    <row r="284" spans="1:13" ht="48.75" customHeight="1" thickBot="1" x14ac:dyDescent="0.3">
      <c r="A284" s="317"/>
      <c r="B284" s="317"/>
      <c r="C284" s="316" t="s">
        <v>53</v>
      </c>
      <c r="D284" s="316" t="s">
        <v>206</v>
      </c>
      <c r="E284" s="319" t="s">
        <v>54</v>
      </c>
      <c r="F284" s="320"/>
      <c r="G284" s="31" t="s">
        <v>55</v>
      </c>
      <c r="H284" s="316" t="s">
        <v>56</v>
      </c>
      <c r="I284" s="316" t="s">
        <v>207</v>
      </c>
      <c r="J284" s="319" t="s">
        <v>54</v>
      </c>
      <c r="K284" s="320"/>
      <c r="L284" s="316" t="s">
        <v>175</v>
      </c>
    </row>
    <row r="285" spans="1:13" ht="31.5" customHeight="1" thickBot="1" x14ac:dyDescent="0.3">
      <c r="A285" s="317"/>
      <c r="B285" s="318"/>
      <c r="C285" s="318"/>
      <c r="D285" s="318"/>
      <c r="E285" s="30" t="s">
        <v>51</v>
      </c>
      <c r="F285" s="30" t="s">
        <v>52</v>
      </c>
      <c r="G285" s="31" t="s">
        <v>107</v>
      </c>
      <c r="H285" s="318"/>
      <c r="I285" s="318"/>
      <c r="J285" s="32" t="s">
        <v>51</v>
      </c>
      <c r="K285" s="32" t="s">
        <v>52</v>
      </c>
      <c r="L285" s="318"/>
    </row>
    <row r="286" spans="1:13" ht="16.5" customHeight="1" thickBot="1" x14ac:dyDescent="0.3">
      <c r="A286" s="125">
        <v>1</v>
      </c>
      <c r="B286" s="51">
        <v>2</v>
      </c>
      <c r="C286" s="51">
        <f>B286+1</f>
        <v>3</v>
      </c>
      <c r="D286" s="132">
        <f t="shared" ref="D286:L286" si="36">C286+1</f>
        <v>4</v>
      </c>
      <c r="E286" s="132">
        <f t="shared" si="36"/>
        <v>5</v>
      </c>
      <c r="F286" s="132">
        <f t="shared" si="36"/>
        <v>6</v>
      </c>
      <c r="G286" s="132">
        <f t="shared" si="36"/>
        <v>7</v>
      </c>
      <c r="H286" s="132">
        <f t="shared" si="36"/>
        <v>8</v>
      </c>
      <c r="I286" s="132">
        <f t="shared" si="36"/>
        <v>9</v>
      </c>
      <c r="J286" s="132">
        <f t="shared" si="36"/>
        <v>10</v>
      </c>
      <c r="K286" s="132">
        <f t="shared" si="36"/>
        <v>11</v>
      </c>
      <c r="L286" s="132">
        <f t="shared" si="36"/>
        <v>12</v>
      </c>
    </row>
    <row r="287" spans="1:13" s="85" customFormat="1" ht="23.25" customHeight="1" thickBot="1" x14ac:dyDescent="0.3">
      <c r="A287" s="168">
        <f t="shared" ref="A287:A298" si="37">A114</f>
        <v>2000</v>
      </c>
      <c r="B287" s="68" t="str">
        <f t="shared" ref="B287:B300" si="38">B79</f>
        <v>Поточні видатки</v>
      </c>
      <c r="C287" s="150">
        <f t="shared" ref="C287:C300" si="39">G79</f>
        <v>15168</v>
      </c>
      <c r="D287" s="150">
        <f>F265</f>
        <v>0</v>
      </c>
      <c r="E287" s="150">
        <f>E291</f>
        <v>0</v>
      </c>
      <c r="F287" s="150">
        <f>F288</f>
        <v>0</v>
      </c>
      <c r="G287" s="150">
        <f t="shared" ref="G287:G300" si="40">C287-E287</f>
        <v>15168</v>
      </c>
      <c r="H287" s="150">
        <f t="shared" ref="H287:H299" si="41">K79</f>
        <v>6956</v>
      </c>
      <c r="I287" s="150">
        <f>D287-E287-F287</f>
        <v>0</v>
      </c>
      <c r="J287" s="150">
        <f>I287</f>
        <v>0</v>
      </c>
      <c r="K287" s="150">
        <f>J287</f>
        <v>0</v>
      </c>
      <c r="L287" s="150">
        <f>H287-J287</f>
        <v>6956</v>
      </c>
    </row>
    <row r="288" spans="1:13" s="84" customFormat="1" ht="36.75" hidden="1" thickBot="1" x14ac:dyDescent="0.3">
      <c r="A288" s="170">
        <f t="shared" si="37"/>
        <v>2100</v>
      </c>
      <c r="B288" s="76" t="str">
        <f t="shared" si="38"/>
        <v>Оплата праці і нарахування на заробітну плату</v>
      </c>
      <c r="C288" s="153">
        <f t="shared" si="39"/>
        <v>0</v>
      </c>
      <c r="D288" s="152">
        <f>F266</f>
        <v>0</v>
      </c>
      <c r="E288" s="153">
        <v>0</v>
      </c>
      <c r="F288" s="153">
        <v>0</v>
      </c>
      <c r="G288" s="152">
        <f t="shared" si="40"/>
        <v>0</v>
      </c>
      <c r="H288" s="152">
        <f t="shared" si="41"/>
        <v>0</v>
      </c>
      <c r="I288" s="152">
        <f>D288-E288-F288</f>
        <v>0</v>
      </c>
      <c r="J288" s="152">
        <f t="shared" ref="J288:K295" si="42">I288</f>
        <v>0</v>
      </c>
      <c r="K288" s="152">
        <f t="shared" si="42"/>
        <v>0</v>
      </c>
      <c r="L288" s="152">
        <f t="shared" ref="L288:L299" si="43">H288-J288</f>
        <v>0</v>
      </c>
    </row>
    <row r="289" spans="1:12" ht="20.25" hidden="1" customHeight="1" thickBot="1" x14ac:dyDescent="0.3">
      <c r="A289" s="143">
        <f t="shared" si="37"/>
        <v>2110</v>
      </c>
      <c r="B289" s="77" t="str">
        <f t="shared" si="38"/>
        <v>Оплата праці</v>
      </c>
      <c r="C289" s="148">
        <f t="shared" si="39"/>
        <v>0</v>
      </c>
      <c r="D289" s="158"/>
      <c r="E289" s="148"/>
      <c r="F289" s="148"/>
      <c r="G289" s="158">
        <f t="shared" si="40"/>
        <v>0</v>
      </c>
      <c r="H289" s="158">
        <f t="shared" si="41"/>
        <v>0</v>
      </c>
      <c r="I289" s="158"/>
      <c r="J289" s="158"/>
      <c r="K289" s="158"/>
      <c r="L289" s="158">
        <f t="shared" si="43"/>
        <v>0</v>
      </c>
    </row>
    <row r="290" spans="1:12" ht="28.5" hidden="1" customHeight="1" thickBot="1" x14ac:dyDescent="0.3">
      <c r="A290" s="143">
        <f t="shared" si="37"/>
        <v>2120</v>
      </c>
      <c r="B290" s="77" t="str">
        <f t="shared" si="38"/>
        <v>Нарахування на заробітну плату</v>
      </c>
      <c r="C290" s="148">
        <f t="shared" si="39"/>
        <v>0</v>
      </c>
      <c r="D290" s="158"/>
      <c r="E290" s="148"/>
      <c r="F290" s="148"/>
      <c r="G290" s="158">
        <f t="shared" si="40"/>
        <v>0</v>
      </c>
      <c r="H290" s="158">
        <f t="shared" si="41"/>
        <v>0</v>
      </c>
      <c r="I290" s="158"/>
      <c r="J290" s="158"/>
      <c r="K290" s="158"/>
      <c r="L290" s="158">
        <f t="shared" si="43"/>
        <v>0</v>
      </c>
    </row>
    <row r="291" spans="1:12" s="84" customFormat="1" ht="28.5" customHeight="1" thickBot="1" x14ac:dyDescent="0.3">
      <c r="A291" s="170">
        <f t="shared" si="37"/>
        <v>2200</v>
      </c>
      <c r="B291" s="76" t="str">
        <f t="shared" si="38"/>
        <v>Використання товарів і послуг</v>
      </c>
      <c r="C291" s="153">
        <f t="shared" si="39"/>
        <v>15168</v>
      </c>
      <c r="D291" s="152">
        <f>F269</f>
        <v>0</v>
      </c>
      <c r="E291" s="153">
        <f>D291</f>
        <v>0</v>
      </c>
      <c r="F291" s="153">
        <v>0</v>
      </c>
      <c r="G291" s="152">
        <f t="shared" si="40"/>
        <v>15168</v>
      </c>
      <c r="H291" s="152">
        <f t="shared" si="41"/>
        <v>6956</v>
      </c>
      <c r="I291" s="152">
        <f>D291-E291-F291</f>
        <v>0</v>
      </c>
      <c r="J291" s="152">
        <f t="shared" si="42"/>
        <v>0</v>
      </c>
      <c r="K291" s="152">
        <f t="shared" si="42"/>
        <v>0</v>
      </c>
      <c r="L291" s="152">
        <f t="shared" si="43"/>
        <v>6956</v>
      </c>
    </row>
    <row r="292" spans="1:12" ht="23.25" hidden="1" customHeight="1" thickBot="1" x14ac:dyDescent="0.3">
      <c r="A292" s="143">
        <f t="shared" si="37"/>
        <v>2210</v>
      </c>
      <c r="B292" s="77" t="str">
        <f t="shared" si="38"/>
        <v>Предмети, матеріали, обладнання та інвентар</v>
      </c>
      <c r="C292" s="148">
        <f t="shared" si="39"/>
        <v>0</v>
      </c>
      <c r="D292" s="158">
        <f>F270</f>
        <v>0</v>
      </c>
      <c r="E292" s="148">
        <f>D292</f>
        <v>0</v>
      </c>
      <c r="F292" s="148"/>
      <c r="G292" s="158">
        <f t="shared" si="40"/>
        <v>0</v>
      </c>
      <c r="H292" s="158">
        <f t="shared" si="41"/>
        <v>0</v>
      </c>
      <c r="I292" s="158"/>
      <c r="J292" s="158"/>
      <c r="K292" s="158"/>
      <c r="L292" s="158">
        <f t="shared" si="43"/>
        <v>0</v>
      </c>
    </row>
    <row r="293" spans="1:12" ht="24.75" hidden="1" thickBot="1" x14ac:dyDescent="0.3">
      <c r="A293" s="143">
        <f t="shared" si="37"/>
        <v>2240</v>
      </c>
      <c r="B293" s="77" t="str">
        <f t="shared" si="38"/>
        <v>Оплата послуг (крім комунальних)</v>
      </c>
      <c r="C293" s="148">
        <f t="shared" si="39"/>
        <v>0</v>
      </c>
      <c r="D293" s="158">
        <f>F271</f>
        <v>0</v>
      </c>
      <c r="E293" s="148">
        <f>D293</f>
        <v>0</v>
      </c>
      <c r="F293" s="148"/>
      <c r="G293" s="158">
        <f t="shared" si="40"/>
        <v>0</v>
      </c>
      <c r="H293" s="158">
        <f t="shared" si="41"/>
        <v>0</v>
      </c>
      <c r="I293" s="158"/>
      <c r="J293" s="158"/>
      <c r="K293" s="158"/>
      <c r="L293" s="158">
        <f t="shared" si="43"/>
        <v>0</v>
      </c>
    </row>
    <row r="294" spans="1:12" ht="15.75" hidden="1" thickBot="1" x14ac:dyDescent="0.3">
      <c r="A294" s="143">
        <f t="shared" si="37"/>
        <v>2250</v>
      </c>
      <c r="B294" s="77" t="str">
        <f t="shared" si="38"/>
        <v>Видатки на відрядження</v>
      </c>
      <c r="C294" s="148">
        <f t="shared" si="39"/>
        <v>0</v>
      </c>
      <c r="D294" s="158"/>
      <c r="E294" s="148"/>
      <c r="F294" s="148"/>
      <c r="G294" s="158">
        <f t="shared" si="40"/>
        <v>0</v>
      </c>
      <c r="H294" s="158">
        <f t="shared" si="41"/>
        <v>0</v>
      </c>
      <c r="I294" s="158"/>
      <c r="J294" s="158"/>
      <c r="K294" s="158"/>
      <c r="L294" s="158">
        <f t="shared" si="43"/>
        <v>0</v>
      </c>
    </row>
    <row r="295" spans="1:12" s="84" customFormat="1" ht="30.75" hidden="1" customHeight="1" thickBot="1" x14ac:dyDescent="0.3">
      <c r="A295" s="170">
        <f t="shared" si="37"/>
        <v>2270</v>
      </c>
      <c r="B295" s="76" t="str">
        <f t="shared" si="38"/>
        <v>Оплата комунальних послуг та енергоносіїв</v>
      </c>
      <c r="C295" s="153">
        <f t="shared" si="39"/>
        <v>0</v>
      </c>
      <c r="D295" s="152">
        <f>F273</f>
        <v>0</v>
      </c>
      <c r="E295" s="153">
        <v>0</v>
      </c>
      <c r="F295" s="153">
        <v>0</v>
      </c>
      <c r="G295" s="152">
        <f t="shared" si="40"/>
        <v>0</v>
      </c>
      <c r="H295" s="152">
        <f t="shared" si="41"/>
        <v>0</v>
      </c>
      <c r="I295" s="152">
        <f>D295-E295-F295</f>
        <v>0</v>
      </c>
      <c r="J295" s="152">
        <f t="shared" si="42"/>
        <v>0</v>
      </c>
      <c r="K295" s="152">
        <f t="shared" si="42"/>
        <v>0</v>
      </c>
      <c r="L295" s="152">
        <f t="shared" si="43"/>
        <v>0</v>
      </c>
    </row>
    <row r="296" spans="1:12" ht="15.75" hidden="1" thickBot="1" x14ac:dyDescent="0.3">
      <c r="A296" s="143">
        <f t="shared" si="37"/>
        <v>2271</v>
      </c>
      <c r="B296" s="77" t="str">
        <f t="shared" si="38"/>
        <v>Оплата теплопостачання</v>
      </c>
      <c r="C296" s="148">
        <f t="shared" si="39"/>
        <v>0</v>
      </c>
      <c r="D296" s="158"/>
      <c r="E296" s="148"/>
      <c r="F296" s="148"/>
      <c r="G296" s="158">
        <f t="shared" si="40"/>
        <v>0</v>
      </c>
      <c r="H296" s="158">
        <f t="shared" si="41"/>
        <v>0</v>
      </c>
      <c r="I296" s="158"/>
      <c r="J296" s="158"/>
      <c r="K296" s="158"/>
      <c r="L296" s="158">
        <f t="shared" si="43"/>
        <v>0</v>
      </c>
    </row>
    <row r="297" spans="1:12" ht="24.75" hidden="1" thickBot="1" x14ac:dyDescent="0.3">
      <c r="A297" s="143">
        <f t="shared" si="37"/>
        <v>2272</v>
      </c>
      <c r="B297" s="77" t="str">
        <f t="shared" si="38"/>
        <v>Оплата водопостачання і водовідведення</v>
      </c>
      <c r="C297" s="148">
        <f t="shared" si="39"/>
        <v>0</v>
      </c>
      <c r="D297" s="158"/>
      <c r="E297" s="148"/>
      <c r="F297" s="148"/>
      <c r="G297" s="158">
        <f t="shared" si="40"/>
        <v>0</v>
      </c>
      <c r="H297" s="158">
        <f t="shared" si="41"/>
        <v>0</v>
      </c>
      <c r="I297" s="158"/>
      <c r="J297" s="158"/>
      <c r="K297" s="158"/>
      <c r="L297" s="158">
        <f t="shared" si="43"/>
        <v>0</v>
      </c>
    </row>
    <row r="298" spans="1:12" ht="15.75" hidden="1" thickBot="1" x14ac:dyDescent="0.3">
      <c r="A298" s="143">
        <f t="shared" si="37"/>
        <v>2273</v>
      </c>
      <c r="B298" s="77" t="str">
        <f t="shared" si="38"/>
        <v>Оплата електроенергії</v>
      </c>
      <c r="C298" s="148">
        <f t="shared" si="39"/>
        <v>0</v>
      </c>
      <c r="D298" s="158"/>
      <c r="E298" s="148"/>
      <c r="F298" s="148"/>
      <c r="G298" s="158">
        <f t="shared" si="40"/>
        <v>0</v>
      </c>
      <c r="H298" s="158">
        <f t="shared" si="41"/>
        <v>0</v>
      </c>
      <c r="I298" s="158"/>
      <c r="J298" s="158"/>
      <c r="K298" s="158"/>
      <c r="L298" s="158">
        <f t="shared" si="43"/>
        <v>0</v>
      </c>
    </row>
    <row r="299" spans="1:12" ht="48.75" thickBot="1" x14ac:dyDescent="0.3">
      <c r="A299" s="143">
        <v>2282</v>
      </c>
      <c r="B299" s="77" t="str">
        <f t="shared" si="38"/>
        <v>Окремі заходи по реалізації державних (регіональних) програм, не віднесені до заходів розвитку</v>
      </c>
      <c r="C299" s="148">
        <f t="shared" si="39"/>
        <v>15168</v>
      </c>
      <c r="D299" s="158"/>
      <c r="E299" s="148"/>
      <c r="F299" s="148"/>
      <c r="G299" s="158">
        <f t="shared" si="40"/>
        <v>15168</v>
      </c>
      <c r="H299" s="158">
        <f t="shared" si="41"/>
        <v>6956</v>
      </c>
      <c r="I299" s="158"/>
      <c r="J299" s="158"/>
      <c r="K299" s="158"/>
      <c r="L299" s="158">
        <f t="shared" si="43"/>
        <v>6956</v>
      </c>
    </row>
    <row r="300" spans="1:12" s="84" customFormat="1" ht="15.75" hidden="1" thickBot="1" x14ac:dyDescent="0.3">
      <c r="A300" s="170">
        <f>A127</f>
        <v>2800</v>
      </c>
      <c r="B300" s="76" t="str">
        <f t="shared" si="38"/>
        <v>Інші поточні видатки</v>
      </c>
      <c r="C300" s="153">
        <f t="shared" si="39"/>
        <v>0</v>
      </c>
      <c r="D300" s="152"/>
      <c r="E300" s="153"/>
      <c r="F300" s="153"/>
      <c r="G300" s="152">
        <f t="shared" si="40"/>
        <v>0</v>
      </c>
      <c r="H300" s="152"/>
      <c r="I300" s="152"/>
      <c r="J300" s="152"/>
      <c r="K300" s="152"/>
      <c r="L300" s="152"/>
    </row>
    <row r="301" spans="1:12" s="85" customFormat="1" ht="15.75" thickBot="1" x14ac:dyDescent="0.3">
      <c r="A301" s="168"/>
      <c r="B301" s="68" t="s">
        <v>6</v>
      </c>
      <c r="C301" s="150">
        <f>C288+C291+C300</f>
        <v>15168</v>
      </c>
      <c r="D301" s="150">
        <f t="shared" ref="D301:L301" si="44">D288+D291+D300</f>
        <v>0</v>
      </c>
      <c r="E301" s="150">
        <f t="shared" si="44"/>
        <v>0</v>
      </c>
      <c r="F301" s="150">
        <f t="shared" si="44"/>
        <v>0</v>
      </c>
      <c r="G301" s="150">
        <f>G288+G291+G300</f>
        <v>15168</v>
      </c>
      <c r="H301" s="150">
        <f>H288+H291+H300</f>
        <v>6956</v>
      </c>
      <c r="I301" s="150">
        <f t="shared" si="44"/>
        <v>0</v>
      </c>
      <c r="J301" s="150">
        <f t="shared" si="44"/>
        <v>0</v>
      </c>
      <c r="K301" s="150">
        <f t="shared" si="44"/>
        <v>0</v>
      </c>
      <c r="L301" s="150">
        <f t="shared" si="44"/>
        <v>6956</v>
      </c>
    </row>
    <row r="302" spans="1:12" s="181" customFormat="1" ht="10.5" customHeight="1" x14ac:dyDescent="0.25">
      <c r="A302" s="179"/>
      <c r="B302" s="179"/>
      <c r="C302" s="180"/>
      <c r="D302" s="180"/>
      <c r="E302" s="180"/>
      <c r="F302" s="180"/>
      <c r="G302" s="180"/>
      <c r="H302" s="180"/>
      <c r="I302" s="180"/>
      <c r="J302" s="180"/>
      <c r="K302" s="180"/>
      <c r="L302" s="180"/>
    </row>
    <row r="303" spans="1:12" ht="15.75" x14ac:dyDescent="0.25">
      <c r="A303" s="310" t="s">
        <v>208</v>
      </c>
      <c r="B303" s="310"/>
      <c r="C303" s="310"/>
      <c r="D303" s="310"/>
      <c r="E303" s="310"/>
      <c r="F303" s="310"/>
      <c r="G303" s="310"/>
      <c r="H303" s="310"/>
      <c r="I303" s="310"/>
      <c r="J303" s="310"/>
      <c r="K303" s="310"/>
    </row>
    <row r="304" spans="1:12" ht="12.75" customHeight="1" x14ac:dyDescent="0.25">
      <c r="A304" s="315" t="s">
        <v>90</v>
      </c>
      <c r="B304" s="315"/>
      <c r="C304" s="315"/>
      <c r="D304" s="315"/>
      <c r="E304" s="315"/>
      <c r="F304" s="315"/>
      <c r="G304" s="315"/>
      <c r="H304" s="315"/>
      <c r="I304" s="315"/>
      <c r="J304" s="120"/>
    </row>
    <row r="305" spans="1:9" ht="24" customHeight="1" x14ac:dyDescent="0.25">
      <c r="A305" s="321" t="s">
        <v>136</v>
      </c>
      <c r="B305" s="312" t="s">
        <v>0</v>
      </c>
      <c r="C305" s="312" t="s">
        <v>48</v>
      </c>
      <c r="D305" s="312" t="s">
        <v>49</v>
      </c>
      <c r="E305" s="312" t="s">
        <v>176</v>
      </c>
      <c r="F305" s="312" t="s">
        <v>209</v>
      </c>
      <c r="G305" s="312" t="s">
        <v>210</v>
      </c>
      <c r="H305" s="312" t="s">
        <v>57</v>
      </c>
      <c r="I305" s="312" t="s">
        <v>58</v>
      </c>
    </row>
    <row r="306" spans="1:9" ht="69" customHeight="1" x14ac:dyDescent="0.25">
      <c r="A306" s="321"/>
      <c r="B306" s="312"/>
      <c r="C306" s="312"/>
      <c r="D306" s="312"/>
      <c r="E306" s="312"/>
      <c r="F306" s="312"/>
      <c r="G306" s="312"/>
      <c r="H306" s="312"/>
      <c r="I306" s="312"/>
    </row>
    <row r="307" spans="1:9" ht="15.75" thickBot="1" x14ac:dyDescent="0.3">
      <c r="A307" s="182">
        <v>1</v>
      </c>
      <c r="B307" s="144">
        <v>2</v>
      </c>
      <c r="C307" s="144">
        <f>B307+1</f>
        <v>3</v>
      </c>
      <c r="D307" s="144">
        <f t="shared" ref="D307:I307" si="45">C307+1</f>
        <v>4</v>
      </c>
      <c r="E307" s="144">
        <f t="shared" si="45"/>
        <v>5</v>
      </c>
      <c r="F307" s="144">
        <f t="shared" si="45"/>
        <v>6</v>
      </c>
      <c r="G307" s="144">
        <f t="shared" si="45"/>
        <v>7</v>
      </c>
      <c r="H307" s="144">
        <f t="shared" si="45"/>
        <v>8</v>
      </c>
      <c r="I307" s="144">
        <f t="shared" si="45"/>
        <v>9</v>
      </c>
    </row>
    <row r="308" spans="1:9" ht="15.75" thickBot="1" x14ac:dyDescent="0.3">
      <c r="A308" s="168">
        <f t="shared" ref="A308:B321" si="46">A79</f>
        <v>2000</v>
      </c>
      <c r="B308" s="68" t="str">
        <f t="shared" si="46"/>
        <v>Поточні видатки</v>
      </c>
      <c r="C308" s="151">
        <f>C265</f>
        <v>0</v>
      </c>
      <c r="D308" s="151">
        <f t="shared" ref="C308:D321" si="47">D265</f>
        <v>0</v>
      </c>
      <c r="E308" s="151">
        <f>E312</f>
        <v>0</v>
      </c>
      <c r="F308" s="151">
        <f>F312</f>
        <v>0</v>
      </c>
      <c r="G308" s="151">
        <f>G312</f>
        <v>0</v>
      </c>
      <c r="H308" s="69"/>
      <c r="I308" s="69"/>
    </row>
    <row r="309" spans="1:9" s="84" customFormat="1" ht="36.75" hidden="1" thickBot="1" x14ac:dyDescent="0.3">
      <c r="A309" s="170">
        <f t="shared" si="46"/>
        <v>2100</v>
      </c>
      <c r="B309" s="76" t="str">
        <f t="shared" si="46"/>
        <v>Оплата праці і нарахування на заробітну плату</v>
      </c>
      <c r="C309" s="152">
        <f t="shared" si="47"/>
        <v>0</v>
      </c>
      <c r="D309" s="152">
        <f t="shared" si="47"/>
        <v>0</v>
      </c>
      <c r="E309" s="153"/>
      <c r="F309" s="153"/>
      <c r="G309" s="153"/>
      <c r="H309" s="78"/>
      <c r="I309" s="78"/>
    </row>
    <row r="310" spans="1:9" ht="15.75" hidden="1" thickBot="1" x14ac:dyDescent="0.3">
      <c r="A310" s="143">
        <f t="shared" si="46"/>
        <v>2110</v>
      </c>
      <c r="B310" s="77" t="str">
        <f t="shared" si="46"/>
        <v>Оплата праці</v>
      </c>
      <c r="C310" s="158">
        <f>C267</f>
        <v>0</v>
      </c>
      <c r="D310" s="158">
        <f t="shared" si="47"/>
        <v>0</v>
      </c>
      <c r="E310" s="148"/>
      <c r="F310" s="148"/>
      <c r="G310" s="148"/>
      <c r="H310" s="55"/>
      <c r="I310" s="55"/>
    </row>
    <row r="311" spans="1:9" ht="24.75" hidden="1" thickBot="1" x14ac:dyDescent="0.3">
      <c r="A311" s="143">
        <f t="shared" si="46"/>
        <v>2120</v>
      </c>
      <c r="B311" s="77" t="str">
        <f t="shared" si="46"/>
        <v>Нарахування на заробітну плату</v>
      </c>
      <c r="C311" s="158">
        <f>C268</f>
        <v>0</v>
      </c>
      <c r="D311" s="158">
        <f t="shared" si="47"/>
        <v>0</v>
      </c>
      <c r="E311" s="148"/>
      <c r="F311" s="148"/>
      <c r="G311" s="148"/>
      <c r="H311" s="55"/>
      <c r="I311" s="55"/>
    </row>
    <row r="312" spans="1:9" s="84" customFormat="1" ht="27.75" hidden="1" customHeight="1" thickBot="1" x14ac:dyDescent="0.3">
      <c r="A312" s="170">
        <f t="shared" si="46"/>
        <v>2200</v>
      </c>
      <c r="B312" s="76" t="str">
        <f t="shared" si="46"/>
        <v>Використання товарів і послуг</v>
      </c>
      <c r="C312" s="152">
        <f t="shared" si="47"/>
        <v>0</v>
      </c>
      <c r="D312" s="152">
        <f t="shared" si="47"/>
        <v>0</v>
      </c>
      <c r="E312" s="153"/>
      <c r="F312" s="153"/>
      <c r="G312" s="153"/>
      <c r="H312" s="78"/>
      <c r="I312" s="78"/>
    </row>
    <row r="313" spans="1:9" ht="74.25" hidden="1" customHeight="1" thickBot="1" x14ac:dyDescent="0.3">
      <c r="A313" s="143">
        <f t="shared" si="46"/>
        <v>2210</v>
      </c>
      <c r="B313" s="77" t="str">
        <f t="shared" si="46"/>
        <v>Предмети, матеріали, обладнання та інвентар</v>
      </c>
      <c r="C313" s="158">
        <f>C270</f>
        <v>0</v>
      </c>
      <c r="D313" s="158">
        <f t="shared" si="47"/>
        <v>0</v>
      </c>
      <c r="E313" s="148"/>
      <c r="F313" s="148"/>
      <c r="G313" s="148"/>
      <c r="H313" s="96"/>
      <c r="I313" s="55"/>
    </row>
    <row r="314" spans="1:9" ht="30" hidden="1" customHeight="1" thickBot="1" x14ac:dyDescent="0.3">
      <c r="A314" s="143">
        <f t="shared" si="46"/>
        <v>2240</v>
      </c>
      <c r="B314" s="77" t="str">
        <f t="shared" si="46"/>
        <v>Оплата послуг (крім комунальних)</v>
      </c>
      <c r="C314" s="158">
        <f>C271</f>
        <v>0</v>
      </c>
      <c r="D314" s="158">
        <f t="shared" si="47"/>
        <v>0</v>
      </c>
      <c r="E314" s="148"/>
      <c r="F314" s="148"/>
      <c r="G314" s="148"/>
      <c r="H314" s="55"/>
      <c r="I314" s="55"/>
    </row>
    <row r="315" spans="1:9" ht="20.25" hidden="1" customHeight="1" thickBot="1" x14ac:dyDescent="0.3">
      <c r="A315" s="143">
        <f t="shared" si="46"/>
        <v>2250</v>
      </c>
      <c r="B315" s="77" t="str">
        <f t="shared" si="46"/>
        <v>Видатки на відрядження</v>
      </c>
      <c r="C315" s="158">
        <f>C272</f>
        <v>0</v>
      </c>
      <c r="D315" s="158">
        <f t="shared" si="47"/>
        <v>0</v>
      </c>
      <c r="E315" s="148"/>
      <c r="F315" s="148"/>
      <c r="G315" s="148"/>
      <c r="H315" s="55"/>
      <c r="I315" s="55"/>
    </row>
    <row r="316" spans="1:9" s="84" customFormat="1" ht="30.75" hidden="1" customHeight="1" thickBot="1" x14ac:dyDescent="0.3">
      <c r="A316" s="170">
        <f t="shared" si="46"/>
        <v>2270</v>
      </c>
      <c r="B316" s="76" t="str">
        <f t="shared" si="46"/>
        <v>Оплата комунальних послуг та енергоносіїв</v>
      </c>
      <c r="C316" s="152">
        <f t="shared" si="47"/>
        <v>0</v>
      </c>
      <c r="D316" s="152">
        <f t="shared" si="47"/>
        <v>0</v>
      </c>
      <c r="E316" s="153"/>
      <c r="F316" s="153"/>
      <c r="G316" s="153"/>
      <c r="H316" s="78"/>
      <c r="I316" s="78"/>
    </row>
    <row r="317" spans="1:9" ht="15.75" hidden="1" thickBot="1" x14ac:dyDescent="0.3">
      <c r="A317" s="143">
        <f t="shared" si="46"/>
        <v>2271</v>
      </c>
      <c r="B317" s="77" t="str">
        <f t="shared" si="46"/>
        <v>Оплата теплопостачання</v>
      </c>
      <c r="C317" s="158">
        <f t="shared" si="47"/>
        <v>0</v>
      </c>
      <c r="D317" s="158">
        <f t="shared" si="47"/>
        <v>0</v>
      </c>
      <c r="E317" s="148"/>
      <c r="F317" s="148"/>
      <c r="G317" s="148"/>
      <c r="H317" s="55"/>
      <c r="I317" s="55"/>
    </row>
    <row r="318" spans="1:9" ht="24.75" hidden="1" thickBot="1" x14ac:dyDescent="0.3">
      <c r="A318" s="143">
        <f t="shared" si="46"/>
        <v>2272</v>
      </c>
      <c r="B318" s="77" t="str">
        <f t="shared" si="46"/>
        <v>Оплата водопостачання і водовідведення</v>
      </c>
      <c r="C318" s="158">
        <f t="shared" si="47"/>
        <v>0</v>
      </c>
      <c r="D318" s="158">
        <f t="shared" si="47"/>
        <v>0</v>
      </c>
      <c r="E318" s="148"/>
      <c r="F318" s="148"/>
      <c r="G318" s="148"/>
      <c r="H318" s="55"/>
      <c r="I318" s="55"/>
    </row>
    <row r="319" spans="1:9" ht="21.75" hidden="1" customHeight="1" thickBot="1" x14ac:dyDescent="0.3">
      <c r="A319" s="143">
        <f t="shared" si="46"/>
        <v>2273</v>
      </c>
      <c r="B319" s="77" t="str">
        <f t="shared" si="46"/>
        <v>Оплата електроенергії</v>
      </c>
      <c r="C319" s="158">
        <f t="shared" si="47"/>
        <v>0</v>
      </c>
      <c r="D319" s="158">
        <f t="shared" si="47"/>
        <v>0</v>
      </c>
      <c r="E319" s="148"/>
      <c r="F319" s="148"/>
      <c r="G319" s="148"/>
      <c r="H319" s="55"/>
      <c r="I319" s="55"/>
    </row>
    <row r="320" spans="1:9" ht="48.75" customHeight="1" thickBot="1" x14ac:dyDescent="0.3">
      <c r="A320" s="143">
        <f t="shared" si="46"/>
        <v>2282</v>
      </c>
      <c r="B320" s="77" t="str">
        <f t="shared" si="46"/>
        <v>Окремі заходи по реалізації державних (регіональних) програм, не віднесені до заходів розвитку</v>
      </c>
      <c r="C320" s="158">
        <f t="shared" si="47"/>
        <v>0</v>
      </c>
      <c r="D320" s="158">
        <f t="shared" si="47"/>
        <v>0</v>
      </c>
      <c r="E320" s="148"/>
      <c r="F320" s="148"/>
      <c r="G320" s="148"/>
      <c r="H320" s="55"/>
      <c r="I320" s="55"/>
    </row>
    <row r="321" spans="1:13" s="84" customFormat="1" ht="21" hidden="1" customHeight="1" thickBot="1" x14ac:dyDescent="0.3">
      <c r="A321" s="170">
        <f t="shared" si="46"/>
        <v>2800</v>
      </c>
      <c r="B321" s="76" t="str">
        <f t="shared" si="46"/>
        <v>Інші поточні видатки</v>
      </c>
      <c r="C321" s="152">
        <f t="shared" si="47"/>
        <v>0</v>
      </c>
      <c r="D321" s="152">
        <f t="shared" si="47"/>
        <v>0</v>
      </c>
      <c r="E321" s="153"/>
      <c r="F321" s="153"/>
      <c r="G321" s="153"/>
      <c r="H321" s="78"/>
      <c r="I321" s="78"/>
    </row>
    <row r="322" spans="1:13" s="87" customFormat="1" ht="22.5" customHeight="1" thickBot="1" x14ac:dyDescent="0.3">
      <c r="A322" s="168"/>
      <c r="B322" s="70" t="s">
        <v>6</v>
      </c>
      <c r="C322" s="150">
        <f>C308</f>
        <v>0</v>
      </c>
      <c r="D322" s="150">
        <f>D308</f>
        <v>0</v>
      </c>
      <c r="E322" s="150">
        <f t="shared" ref="E322:G322" si="48">E308</f>
        <v>0</v>
      </c>
      <c r="F322" s="150">
        <f t="shared" si="48"/>
        <v>0</v>
      </c>
      <c r="G322" s="150">
        <f t="shared" si="48"/>
        <v>0</v>
      </c>
      <c r="H322" s="68"/>
      <c r="I322" s="68"/>
    </row>
    <row r="323" spans="1:13" x14ac:dyDescent="0.25">
      <c r="A323" s="48"/>
    </row>
    <row r="324" spans="1:13" ht="18.75" customHeight="1" x14ac:dyDescent="0.25">
      <c r="A324" s="285" t="s">
        <v>211</v>
      </c>
      <c r="B324" s="285"/>
      <c r="C324" s="285"/>
      <c r="D324" s="285"/>
      <c r="E324" s="285"/>
      <c r="F324" s="285"/>
      <c r="G324" s="285"/>
      <c r="H324" s="285"/>
      <c r="I324" s="285"/>
      <c r="J324" s="285"/>
      <c r="K324" s="285"/>
    </row>
    <row r="325" spans="1:13" ht="0.75" customHeight="1" x14ac:dyDescent="0.25">
      <c r="A325" s="48"/>
    </row>
    <row r="326" spans="1:13" ht="9" customHeight="1" x14ac:dyDescent="0.25">
      <c r="A326" s="29"/>
    </row>
    <row r="327" spans="1:13" ht="34.5" customHeight="1" x14ac:dyDescent="0.25">
      <c r="A327" s="285" t="s">
        <v>212</v>
      </c>
      <c r="B327" s="285"/>
      <c r="C327" s="285"/>
      <c r="D327" s="285"/>
      <c r="E327" s="285"/>
      <c r="F327" s="285"/>
      <c r="G327" s="285"/>
      <c r="H327" s="285"/>
      <c r="I327" s="285"/>
      <c r="J327" s="285"/>
      <c r="K327" s="285"/>
      <c r="L327" s="285"/>
      <c r="M327" s="285"/>
    </row>
    <row r="328" spans="1:13" x14ac:dyDescent="0.25">
      <c r="A328" s="52" t="s">
        <v>30</v>
      </c>
    </row>
    <row r="329" spans="1:13" ht="29.25" customHeight="1" x14ac:dyDescent="0.25">
      <c r="A329" s="297" t="s">
        <v>213</v>
      </c>
      <c r="B329" s="297"/>
      <c r="C329" s="23"/>
      <c r="D329" s="297" t="s">
        <v>108</v>
      </c>
      <c r="E329" s="297"/>
      <c r="F329" s="22"/>
      <c r="G329" s="298" t="s">
        <v>177</v>
      </c>
      <c r="H329" s="298"/>
    </row>
    <row r="330" spans="1:13" ht="13.5" customHeight="1" x14ac:dyDescent="0.25">
      <c r="A330" s="300"/>
      <c r="B330" s="301"/>
      <c r="C330" s="301"/>
      <c r="D330" s="299" t="s">
        <v>7</v>
      </c>
      <c r="E330" s="299"/>
      <c r="F330" s="24"/>
      <c r="G330" s="299" t="s">
        <v>8</v>
      </c>
      <c r="H330" s="299"/>
    </row>
    <row r="331" spans="1:13" ht="0.75" customHeight="1" x14ac:dyDescent="0.25">
      <c r="A331" s="300"/>
      <c r="B331" s="301"/>
      <c r="C331" s="301"/>
      <c r="D331" s="299"/>
      <c r="E331" s="299"/>
      <c r="F331" s="24"/>
      <c r="G331" s="299"/>
      <c r="H331" s="299"/>
    </row>
    <row r="332" spans="1:13" ht="24.75" customHeight="1" x14ac:dyDescent="0.25">
      <c r="A332" s="302" t="s">
        <v>84</v>
      </c>
      <c r="B332" s="302"/>
      <c r="C332" s="16"/>
      <c r="D332" s="297" t="s">
        <v>109</v>
      </c>
      <c r="E332" s="297"/>
      <c r="F332" s="22"/>
      <c r="G332" s="298" t="s">
        <v>79</v>
      </c>
      <c r="H332" s="298"/>
    </row>
    <row r="333" spans="1:13" ht="15.75" customHeight="1" x14ac:dyDescent="0.25">
      <c r="A333" s="15"/>
      <c r="B333" s="17"/>
      <c r="C333" s="17"/>
      <c r="D333" s="299" t="s">
        <v>7</v>
      </c>
      <c r="E333" s="299"/>
      <c r="F333" s="24"/>
      <c r="G333" s="299" t="s">
        <v>8</v>
      </c>
      <c r="H333" s="299"/>
    </row>
    <row r="334" spans="1:13" ht="15" customHeight="1" x14ac:dyDescent="0.25">
      <c r="A334" s="13"/>
      <c r="D334" s="299"/>
      <c r="E334" s="299"/>
      <c r="F334" s="24"/>
      <c r="G334" s="299"/>
      <c r="H334" s="299"/>
    </row>
    <row r="335" spans="1:13" x14ac:dyDescent="0.25">
      <c r="A335" s="13"/>
    </row>
    <row r="336" spans="1:13" x14ac:dyDescent="0.25">
      <c r="A336" s="13"/>
    </row>
    <row r="337" spans="1:8" ht="54" customHeight="1" x14ac:dyDescent="0.3">
      <c r="A337" s="296" t="s">
        <v>11</v>
      </c>
      <c r="B337" s="296"/>
      <c r="C337" s="296"/>
      <c r="D337" s="296"/>
      <c r="E337" s="91"/>
      <c r="F337" s="91"/>
      <c r="G337" s="92" t="s">
        <v>12</v>
      </c>
      <c r="H337" s="91"/>
    </row>
    <row r="338" spans="1:8" ht="18" x14ac:dyDescent="0.25">
      <c r="A338" s="28"/>
    </row>
  </sheetData>
  <mergeCells count="278">
    <mergeCell ref="A304:I304"/>
    <mergeCell ref="A281:M281"/>
    <mergeCell ref="M247:N247"/>
    <mergeCell ref="L284:L285"/>
    <mergeCell ref="I247:J247"/>
    <mergeCell ref="K247:L247"/>
    <mergeCell ref="F262:F263"/>
    <mergeCell ref="A247:B248"/>
    <mergeCell ref="C247:C248"/>
    <mergeCell ref="D247:D248"/>
    <mergeCell ref="A249:B249"/>
    <mergeCell ref="A250:B250"/>
    <mergeCell ref="A251:B251"/>
    <mergeCell ref="A252:B252"/>
    <mergeCell ref="A254:M255"/>
    <mergeCell ref="A261:J261"/>
    <mergeCell ref="J262:J263"/>
    <mergeCell ref="E247:F247"/>
    <mergeCell ref="G247:H247"/>
    <mergeCell ref="A258:K258"/>
    <mergeCell ref="A256:N256"/>
    <mergeCell ref="L201:M201"/>
    <mergeCell ref="K202:K203"/>
    <mergeCell ref="L202:L203"/>
    <mergeCell ref="M202:M203"/>
    <mergeCell ref="D201:E201"/>
    <mergeCell ref="F201:G201"/>
    <mergeCell ref="H201:I201"/>
    <mergeCell ref="J201:K201"/>
    <mergeCell ref="D184:D185"/>
    <mergeCell ref="A200:L200"/>
    <mergeCell ref="B201:C203"/>
    <mergeCell ref="B184:B185"/>
    <mergeCell ref="C184:C185"/>
    <mergeCell ref="A184:A185"/>
    <mergeCell ref="E184:G184"/>
    <mergeCell ref="H184:J184"/>
    <mergeCell ref="A201:A203"/>
    <mergeCell ref="J202:J203"/>
    <mergeCell ref="M147:M148"/>
    <mergeCell ref="C146:F146"/>
    <mergeCell ref="G146:J146"/>
    <mergeCell ref="K146:N146"/>
    <mergeCell ref="D147:D148"/>
    <mergeCell ref="K166:M166"/>
    <mergeCell ref="H166:J166"/>
    <mergeCell ref="A156:A158"/>
    <mergeCell ref="B156:B158"/>
    <mergeCell ref="C156:F156"/>
    <mergeCell ref="G156:J156"/>
    <mergeCell ref="A154:N154"/>
    <mergeCell ref="A155:J155"/>
    <mergeCell ref="A163:L163"/>
    <mergeCell ref="A164:K164"/>
    <mergeCell ref="D157:D158"/>
    <mergeCell ref="E157:E158"/>
    <mergeCell ref="H157:H158"/>
    <mergeCell ref="I157:I158"/>
    <mergeCell ref="A146:A148"/>
    <mergeCell ref="B146:B148"/>
    <mergeCell ref="A182:L182"/>
    <mergeCell ref="A166:A167"/>
    <mergeCell ref="B166:B167"/>
    <mergeCell ref="C166:C167"/>
    <mergeCell ref="D166:D167"/>
    <mergeCell ref="B170:J170"/>
    <mergeCell ref="E166:G166"/>
    <mergeCell ref="A26:N26"/>
    <mergeCell ref="A28:O28"/>
    <mergeCell ref="A32:N32"/>
    <mergeCell ref="A35:N35"/>
    <mergeCell ref="A36:N36"/>
    <mergeCell ref="A98:O98"/>
    <mergeCell ref="I111:I112"/>
    <mergeCell ref="A136:A138"/>
    <mergeCell ref="B136:B138"/>
    <mergeCell ref="K100:N100"/>
    <mergeCell ref="D101:D102"/>
    <mergeCell ref="E101:E102"/>
    <mergeCell ref="H101:H102"/>
    <mergeCell ref="I101:I102"/>
    <mergeCell ref="A109:J109"/>
    <mergeCell ref="A135:J135"/>
    <mergeCell ref="H111:H112"/>
    <mergeCell ref="A12:O12"/>
    <mergeCell ref="A33:L34"/>
    <mergeCell ref="A144:L144"/>
    <mergeCell ref="A145:N145"/>
    <mergeCell ref="A39:N39"/>
    <mergeCell ref="J284:K284"/>
    <mergeCell ref="A303:K303"/>
    <mergeCell ref="A283:A285"/>
    <mergeCell ref="B283:B285"/>
    <mergeCell ref="C283:G283"/>
    <mergeCell ref="H283:L283"/>
    <mergeCell ref="C284:C285"/>
    <mergeCell ref="D284:D285"/>
    <mergeCell ref="E284:F284"/>
    <mergeCell ref="H284:H285"/>
    <mergeCell ref="E147:E148"/>
    <mergeCell ref="H147:H148"/>
    <mergeCell ref="I147:I148"/>
    <mergeCell ref="L147:L148"/>
    <mergeCell ref="A134:O134"/>
    <mergeCell ref="A143:L143"/>
    <mergeCell ref="A74:N74"/>
    <mergeCell ref="A99:N99"/>
    <mergeCell ref="B188:H188"/>
    <mergeCell ref="P219:P220"/>
    <mergeCell ref="A228:A230"/>
    <mergeCell ref="B228:B230"/>
    <mergeCell ref="C228:C230"/>
    <mergeCell ref="O218:P218"/>
    <mergeCell ref="C219:D219"/>
    <mergeCell ref="E219:F219"/>
    <mergeCell ref="G219:H219"/>
    <mergeCell ref="I219:J219"/>
    <mergeCell ref="K219:K220"/>
    <mergeCell ref="L219:L220"/>
    <mergeCell ref="M219:M220"/>
    <mergeCell ref="N219:N220"/>
    <mergeCell ref="O219:O220"/>
    <mergeCell ref="A218:A220"/>
    <mergeCell ref="B218:B220"/>
    <mergeCell ref="C218:F218"/>
    <mergeCell ref="G218:J218"/>
    <mergeCell ref="K218:L218"/>
    <mergeCell ref="M218:N218"/>
    <mergeCell ref="A226:L226"/>
    <mergeCell ref="A225:K225"/>
    <mergeCell ref="J228:L228"/>
    <mergeCell ref="I229:I230"/>
    <mergeCell ref="C136:F136"/>
    <mergeCell ref="G136:J136"/>
    <mergeCell ref="D137:D138"/>
    <mergeCell ref="E137:E138"/>
    <mergeCell ref="H137:H138"/>
    <mergeCell ref="I137:I138"/>
    <mergeCell ref="L101:L102"/>
    <mergeCell ref="M101:M102"/>
    <mergeCell ref="A110:A112"/>
    <mergeCell ref="B110:B112"/>
    <mergeCell ref="A100:A102"/>
    <mergeCell ref="B100:B102"/>
    <mergeCell ref="G100:J100"/>
    <mergeCell ref="C110:F110"/>
    <mergeCell ref="G110:J110"/>
    <mergeCell ref="D111:D112"/>
    <mergeCell ref="E111:E112"/>
    <mergeCell ref="C100:F100"/>
    <mergeCell ref="A108:O108"/>
    <mergeCell ref="M50:M51"/>
    <mergeCell ref="F68:F69"/>
    <mergeCell ref="G68:G69"/>
    <mergeCell ref="H68:H69"/>
    <mergeCell ref="I68:I69"/>
    <mergeCell ref="J68:J69"/>
    <mergeCell ref="A56:O56"/>
    <mergeCell ref="A57:K57"/>
    <mergeCell ref="A58:A60"/>
    <mergeCell ref="B58:B60"/>
    <mergeCell ref="C58:F58"/>
    <mergeCell ref="G58:J58"/>
    <mergeCell ref="D59:D60"/>
    <mergeCell ref="E59:E60"/>
    <mergeCell ref="H59:H60"/>
    <mergeCell ref="I59:I60"/>
    <mergeCell ref="A73:L73"/>
    <mergeCell ref="A75:A77"/>
    <mergeCell ref="B75:B77"/>
    <mergeCell ref="C75:F75"/>
    <mergeCell ref="G75:J75"/>
    <mergeCell ref="A68:A69"/>
    <mergeCell ref="B68:B69"/>
    <mergeCell ref="C68:C69"/>
    <mergeCell ref="D68:D69"/>
    <mergeCell ref="E68:E69"/>
    <mergeCell ref="K75:N75"/>
    <mergeCell ref="D76:D77"/>
    <mergeCell ref="E76:E77"/>
    <mergeCell ref="H76:H77"/>
    <mergeCell ref="I76:I77"/>
    <mergeCell ref="L76:L77"/>
    <mergeCell ref="M76:M77"/>
    <mergeCell ref="L41:L42"/>
    <mergeCell ref="M41:M42"/>
    <mergeCell ref="A50:A51"/>
    <mergeCell ref="B50:B51"/>
    <mergeCell ref="C50:C51"/>
    <mergeCell ref="D50:D51"/>
    <mergeCell ref="E50:E51"/>
    <mergeCell ref="F50:F51"/>
    <mergeCell ref="G50:G51"/>
    <mergeCell ref="A40:A42"/>
    <mergeCell ref="B40:B42"/>
    <mergeCell ref="C40:F40"/>
    <mergeCell ref="G40:J40"/>
    <mergeCell ref="K40:N40"/>
    <mergeCell ref="D41:D42"/>
    <mergeCell ref="E41:E42"/>
    <mergeCell ref="H41:H42"/>
    <mergeCell ref="I41:I42"/>
    <mergeCell ref="N50:N51"/>
    <mergeCell ref="H50:H51"/>
    <mergeCell ref="I50:I51"/>
    <mergeCell ref="J50:J51"/>
    <mergeCell ref="K50:K51"/>
    <mergeCell ref="L50:L51"/>
    <mergeCell ref="L229:L230"/>
    <mergeCell ref="A227:L227"/>
    <mergeCell ref="D237:F237"/>
    <mergeCell ref="G237:I237"/>
    <mergeCell ref="B206:C206"/>
    <mergeCell ref="B207:C207"/>
    <mergeCell ref="B208:C208"/>
    <mergeCell ref="B209:C209"/>
    <mergeCell ref="B210:C210"/>
    <mergeCell ref="B211:C211"/>
    <mergeCell ref="B212:C212"/>
    <mergeCell ref="B213:C213"/>
    <mergeCell ref="B214:C214"/>
    <mergeCell ref="A216:L216"/>
    <mergeCell ref="D228:F228"/>
    <mergeCell ref="F229:F230"/>
    <mergeCell ref="G228:I228"/>
    <mergeCell ref="A237:A239"/>
    <mergeCell ref="B237:B239"/>
    <mergeCell ref="C237:C239"/>
    <mergeCell ref="F238:F239"/>
    <mergeCell ref="I238:I239"/>
    <mergeCell ref="D330:E331"/>
    <mergeCell ref="G330:H331"/>
    <mergeCell ref="A332:B332"/>
    <mergeCell ref="D332:E332"/>
    <mergeCell ref="B204:C204"/>
    <mergeCell ref="B205:C205"/>
    <mergeCell ref="D202:D203"/>
    <mergeCell ref="E202:E203"/>
    <mergeCell ref="F202:F203"/>
    <mergeCell ref="H202:H203"/>
    <mergeCell ref="A236:H236"/>
    <mergeCell ref="G332:H332"/>
    <mergeCell ref="A262:A263"/>
    <mergeCell ref="B262:B263"/>
    <mergeCell ref="C262:C263"/>
    <mergeCell ref="D262:D263"/>
    <mergeCell ref="E262:E263"/>
    <mergeCell ref="G262:G263"/>
    <mergeCell ref="H262:I262"/>
    <mergeCell ref="C305:C306"/>
    <mergeCell ref="B305:B306"/>
    <mergeCell ref="I284:I285"/>
    <mergeCell ref="A245:I245"/>
    <mergeCell ref="A305:A306"/>
    <mergeCell ref="J2:N4"/>
    <mergeCell ref="L1:N1"/>
    <mergeCell ref="F22:I22"/>
    <mergeCell ref="F23:I23"/>
    <mergeCell ref="D23:E23"/>
    <mergeCell ref="A337:D337"/>
    <mergeCell ref="D329:E329"/>
    <mergeCell ref="G329:H329"/>
    <mergeCell ref="A260:K260"/>
    <mergeCell ref="A282:L282"/>
    <mergeCell ref="I305:I306"/>
    <mergeCell ref="H305:H306"/>
    <mergeCell ref="E305:E306"/>
    <mergeCell ref="D305:D306"/>
    <mergeCell ref="D333:E334"/>
    <mergeCell ref="G333:H334"/>
    <mergeCell ref="A324:K324"/>
    <mergeCell ref="A327:M327"/>
    <mergeCell ref="A330:A331"/>
    <mergeCell ref="B330:B331"/>
    <mergeCell ref="C330:C331"/>
    <mergeCell ref="A329:B329"/>
    <mergeCell ref="F305:F306"/>
    <mergeCell ref="G305:G306"/>
  </mergeCells>
  <pageMargins left="0.70866141732283472" right="0.70866141732283472" top="0.31496062992125984" bottom="0.23622047244094491" header="0.31496062992125984" footer="0.19685039370078741"/>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BC7980D34979C241B6FEBCB8480633C9" ma:contentTypeVersion="0" ma:contentTypeDescription="Создание документа." ma:contentTypeScope="" ma:versionID="4465154b657b5530032becf4b8ec664f">
  <xsd:schema xmlns:xsd="http://www.w3.org/2001/XMLSchema" xmlns:xs="http://www.w3.org/2001/XMLSchema" xmlns:p="http://schemas.microsoft.com/office/2006/metadata/properties" targetNamespace="http://schemas.microsoft.com/office/2006/metadata/properties" ma:root="true" ma:fieldsID="0d55adb72285a15dcbde3e811af8a9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A32690-7F40-4193-8CA5-3ACF7EDC2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59699BB-34AA-4808-9DB0-972B26DF79CB}">
  <ds:schemaRefs>
    <ds:schemaRef ds:uri="http://schemas.microsoft.com/sharepoint/v3/contenttype/forms"/>
  </ds:schemaRefs>
</ds:datastoreItem>
</file>

<file path=customXml/itemProps3.xml><?xml version="1.0" encoding="utf-8"?>
<ds:datastoreItem xmlns:ds="http://schemas.openxmlformats.org/officeDocument/2006/customXml" ds:itemID="{8F8B3F7C-2948-466D-B087-FB8FBEDC7A7D}">
  <ds:schemaRefs>
    <ds:schemaRef ds:uri="http://schemas.openxmlformats.org/package/2006/metadata/core-properties"/>
    <ds:schemaRef ds:uri="http://schemas.microsoft.com/office/2006/metadata/properties"/>
    <ds:schemaRef ds:uri="http://purl.org/dc/elements/1.1/"/>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Додаток 1</vt:lpstr>
      <vt:lpstr>Додаток 2</vt:lpstr>
      <vt:lpstr>'Додаток 1'!_Toc188262779</vt:lpstr>
      <vt:lpstr>'Додаток 2'!_Toc188262780</vt:lpstr>
      <vt:lpstr>'Додаток 1'!rozdil_2_3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2022-01-11T06:33:09Z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0x010100BC7980D34979C241B6FEBCB8480633C9</vt:lpwstr>
  </property>
</Properties>
</file>